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lausitzdigital-my.sharepoint.com/personal/reinhard_nocke-consulting_com/Documents/Dokumente/Meine Dokumente/Buchprojekt Chatgpt 5/Arbeitsbuch/Kalkulation/Stundensatzberechnung/Zuschlagskalkulation/"/>
    </mc:Choice>
  </mc:AlternateContent>
  <xr:revisionPtr revIDLastSave="0" documentId="8_{67A87D1E-5148-44CB-B647-DAC616BD00B5}" xr6:coauthVersionLast="47" xr6:coauthVersionMax="47" xr10:uidLastSave="{00000000-0000-0000-0000-000000000000}"/>
  <bookViews>
    <workbookView xWindow="-120" yWindow="-120" windowWidth="29040" windowHeight="15720" activeTab="3" xr2:uid="{AC7B1866-6839-4466-ABDA-29FEA056264A}"/>
  </bookViews>
  <sheets>
    <sheet name="Deckblatt" sheetId="12" r:id="rId1"/>
    <sheet name="Erläuterungen" sheetId="13" r:id="rId2"/>
    <sheet name="Berechnung Beispiel" sheetId="14" r:id="rId3"/>
    <sheet name="Eigene Berechnung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7" l="1"/>
  <c r="S27" i="17"/>
  <c r="I27" i="17"/>
  <c r="I26" i="17"/>
  <c r="I25" i="17"/>
  <c r="C18" i="17"/>
  <c r="N10" i="17"/>
  <c r="J6" i="17"/>
  <c r="J12" i="17" s="1"/>
  <c r="J14" i="17" s="1"/>
  <c r="N5" i="17"/>
  <c r="S4" i="17"/>
  <c r="S27" i="14"/>
  <c r="N10" i="14"/>
  <c r="C28" i="14"/>
  <c r="I27" i="14"/>
  <c r="I26" i="14"/>
  <c r="I25" i="14"/>
  <c r="C18" i="14"/>
  <c r="N5" i="14"/>
  <c r="S4" i="14"/>
  <c r="J6" i="14"/>
  <c r="J12" i="14" s="1"/>
  <c r="J14" i="14" s="1"/>
  <c r="S5" i="17" l="1"/>
  <c r="I28" i="17"/>
  <c r="C30" i="17"/>
  <c r="S3" i="17" s="1"/>
  <c r="J18" i="17"/>
  <c r="J20" i="17" s="1"/>
  <c r="I28" i="14"/>
  <c r="C30" i="14"/>
  <c r="S3" i="14" s="1"/>
  <c r="S7" i="14" s="1"/>
  <c r="S5" i="14"/>
  <c r="J18" i="14"/>
  <c r="J20" i="14" s="1"/>
  <c r="S7" i="17" l="1"/>
  <c r="J30" i="17"/>
  <c r="L10" i="17" s="1"/>
  <c r="S10" i="17" s="1"/>
  <c r="O23" i="17" s="1"/>
  <c r="J30" i="14"/>
  <c r="L10" i="14" s="1"/>
  <c r="S10" i="14" s="1"/>
  <c r="S13" i="17" l="1"/>
  <c r="O22" i="17" s="1"/>
  <c r="S22" i="17" s="1"/>
  <c r="O28" i="17" s="1"/>
  <c r="S28" i="17" s="1"/>
  <c r="S29" i="17" s="1"/>
  <c r="O23" i="14"/>
  <c r="S13" i="14"/>
  <c r="O22" i="14" s="1"/>
  <c r="S22" i="14" l="1"/>
  <c r="O28" i="14" s="1"/>
  <c r="S28" i="14" s="1"/>
  <c r="S29" i="14" s="1"/>
</calcChain>
</file>

<file path=xl/sharedStrings.xml><?xml version="1.0" encoding="utf-8"?>
<sst xmlns="http://schemas.openxmlformats.org/spreadsheetml/2006/main" count="184" uniqueCount="115">
  <si>
    <t>Fahrzeugkosten</t>
  </si>
  <si>
    <t>Werbung und Reisekosten</t>
  </si>
  <si>
    <t>Kostenarten</t>
  </si>
  <si>
    <t>Materialeinsatz</t>
  </si>
  <si>
    <t>Kalendertage pro Jahr</t>
  </si>
  <si>
    <t>= Zahltage</t>
  </si>
  <si>
    <t>- gesetzliche Feiertage</t>
  </si>
  <si>
    <t>- Urlaubstage</t>
  </si>
  <si>
    <t>- sonstige tarifliche und andere Ausfalltage</t>
  </si>
  <si>
    <t>= Anwesenheitstage</t>
  </si>
  <si>
    <t>- Sonn- und Samstage</t>
  </si>
  <si>
    <t>x tägliche Arbeitszeit</t>
  </si>
  <si>
    <t>= produktive Arbeitszeit</t>
  </si>
  <si>
    <t xml:space="preserve">= </t>
  </si>
  <si>
    <t>- Materialeinsatz</t>
  </si>
  <si>
    <t xml:space="preserve">über die produktiven Stunden zu </t>
  </si>
  <si>
    <t>verrechnende Restsumme</t>
  </si>
  <si>
    <t>Das ist Ihr derzeitiger Stundenverrechnungssatz!</t>
  </si>
  <si>
    <t>- kalkulierte Krankheitstage</t>
  </si>
  <si>
    <t>- Materialaufschlag</t>
  </si>
  <si>
    <t>Materialaufschlag</t>
  </si>
  <si>
    <t>Rechenschema</t>
  </si>
  <si>
    <t>Kosten- und Umsatzplanung</t>
  </si>
  <si>
    <t>1. Erläuterungen</t>
  </si>
  <si>
    <t>2. Planung von Kosten und Umsatzerlösen</t>
  </si>
  <si>
    <t>3. Ermittlung der fakturierfähigen Stundenkapazität</t>
  </si>
  <si>
    <t>4. Ermittlung der über die Stunden zu verrechnenden Summe</t>
  </si>
  <si>
    <t>5. Berechnung des Stundensatzes</t>
  </si>
  <si>
    <t>Kapazität des Betriebes:</t>
  </si>
  <si>
    <t xml:space="preserve">Summe der produktiven fakturierfähigen Stunden aller </t>
  </si>
  <si>
    <t>Mitarbeiter</t>
  </si>
  <si>
    <t>fakturierfähige Stunden:</t>
  </si>
  <si>
    <t>Anwesenheitsstunden - unproduktive Stunden</t>
  </si>
  <si>
    <t xml:space="preserve">abrechenbare Stunden  = </t>
  </si>
  <si>
    <t xml:space="preserve">abrechenbare Stunden </t>
  </si>
  <si>
    <t>Vorteile dieser Methode:</t>
  </si>
  <si>
    <t>Nachteile dieser Methode:</t>
  </si>
  <si>
    <t>ungenau, setzt 100% Auslastung des Betriebes</t>
  </si>
  <si>
    <t xml:space="preserve">voraus (gute Auftragslage), </t>
  </si>
  <si>
    <t>Es wird angenommen, dass sich die Kosten</t>
  </si>
  <si>
    <t>proportional verhalten.</t>
  </si>
  <si>
    <t xml:space="preserve">Wenn die Auftragslage schlechter wird, verhalten sich </t>
  </si>
  <si>
    <t>die Kosten aber nicht proportional.</t>
  </si>
  <si>
    <t>Eine Differenzierung der Kosten in fixe und variable</t>
  </si>
  <si>
    <t>Anteile wird nicht vorgenommen.</t>
  </si>
  <si>
    <t xml:space="preserve">einfach nachzuvollziehen, kann für viele kleine und </t>
  </si>
  <si>
    <t>Kleinstbetriebe ausreichend sein.</t>
  </si>
  <si>
    <t>Zahl der produktiv Beschäftigten des Betriebes</t>
  </si>
  <si>
    <t>= Anwesenheitsstunden je Mitarbeiter</t>
  </si>
  <si>
    <t xml:space="preserve">Die Divisionskalkulation ist die einfachste Art der Stundensatzermittlung. Hier werden alle  </t>
  </si>
  <si>
    <t xml:space="preserve">betrieblichen Kosten inklusive der kalkulatorischen Kosten und des kalkulierten Gewinns </t>
  </si>
  <si>
    <t>durch die Kapazität des Betriebes dividiert.</t>
  </si>
  <si>
    <t>Betriebliche Kosten:</t>
  </si>
  <si>
    <t>Kalkulatorische Kosten:</t>
  </si>
  <si>
    <t xml:space="preserve">zum Beispiel: </t>
  </si>
  <si>
    <t>Kalkulatorischer Unternehmerlohn</t>
  </si>
  <si>
    <t>Kalkulatorisches Wagnis</t>
  </si>
  <si>
    <t>Kalkulatorische Abschreibungen</t>
  </si>
  <si>
    <t>Kalkulatorische Eigenkapitalzinsen</t>
  </si>
  <si>
    <t>Kalkulatorischer Ehegattenzuschlag</t>
  </si>
  <si>
    <t>Tätigkeit ergeben (z. Bsp. Handwerkstätigkeiten)</t>
  </si>
  <si>
    <t xml:space="preserve">sind tatsächlich anfallende Kosten, die steuerlich  </t>
  </si>
  <si>
    <r>
      <t xml:space="preserve">nicht </t>
    </r>
    <r>
      <rPr>
        <sz val="10"/>
        <rFont val="Arial"/>
        <family val="2"/>
      </rPr>
      <t>als Aufwand verbucht werden können.</t>
    </r>
  </si>
  <si>
    <t>Hinweis:</t>
  </si>
  <si>
    <t>Der kalkulatorische Unternehmerlohn gilt nur für Personen -</t>
  </si>
  <si>
    <t xml:space="preserve">gesellschaften (Einzelunternehmen). </t>
  </si>
  <si>
    <t>Bei Kapitalgesellschaften (zum Beispiel GmbH) sind die</t>
  </si>
  <si>
    <t>Geschäftsführergehälter Bestandteil der Personalkosten.</t>
  </si>
  <si>
    <t>Sämtliche Beträge sind Nettozahlen, beinhalten also</t>
  </si>
  <si>
    <t>keine Mehrwertsteuer!</t>
  </si>
  <si>
    <t xml:space="preserve">sind die Kosten, die sich aus der betrieblichen </t>
  </si>
  <si>
    <t xml:space="preserve">Unternehmer </t>
  </si>
  <si>
    <t xml:space="preserve"> Erläuterungen</t>
  </si>
  <si>
    <t>Ermittlung der fakturierbaren Stundenkapazität</t>
  </si>
  <si>
    <t>Umsatz</t>
  </si>
  <si>
    <t>Betriebsausgaben</t>
  </si>
  <si>
    <t>Personalaufwand</t>
  </si>
  <si>
    <t>Raumkosten</t>
  </si>
  <si>
    <t>betriebl. Steuern</t>
  </si>
  <si>
    <t xml:space="preserve">Versicherungen </t>
  </si>
  <si>
    <t>Reparaturen/Instandhaltung</t>
  </si>
  <si>
    <t>Abschreibungen</t>
  </si>
  <si>
    <t>produktive Arbeitszeit</t>
  </si>
  <si>
    <t>sonstige Kosten</t>
  </si>
  <si>
    <t>Summe</t>
  </si>
  <si>
    <t>Nachbesserungsarbeiten u. a.</t>
  </si>
  <si>
    <t>Kalkulkatorische Kosten</t>
  </si>
  <si>
    <t>Unternehmerlohn</t>
  </si>
  <si>
    <t xml:space="preserve"> =</t>
  </si>
  <si>
    <t>produkt. Arbeitszeit in %</t>
  </si>
  <si>
    <t xml:space="preserve">Gesellen      </t>
  </si>
  <si>
    <t>Gewinn</t>
  </si>
  <si>
    <t xml:space="preserve">Azubi      </t>
  </si>
  <si>
    <t xml:space="preserve">Summe </t>
  </si>
  <si>
    <t>Tragen Sie Ihre Zahlen nur in die gelben Zellen ein. Die Ergebnisse werden automatisch berechnet und angezeigt!</t>
  </si>
  <si>
    <r>
      <rPr>
        <b/>
        <sz val="11"/>
        <color indexed="8"/>
        <rFont val="Arial"/>
        <family val="2"/>
      </rPr>
      <t xml:space="preserve">1. Hier planen Sie Kosten und Erlöse.  </t>
    </r>
    <r>
      <rPr>
        <sz val="11"/>
        <color indexed="8"/>
        <rFont val="Arial"/>
        <family val="2"/>
      </rPr>
      <t xml:space="preserve">                              Orientieren Sie sich an Ihrer GuV/BWA  des Vorjahres!</t>
    </r>
  </si>
  <si>
    <t>Kalkul. Eigenkapitalzinsen</t>
  </si>
  <si>
    <t>Rückl. Url./Krankh. Ausfall./etc.</t>
  </si>
  <si>
    <t>Kalkul. Wagnis</t>
  </si>
  <si>
    <t>Kalkul. Ehegattenzuschlag</t>
  </si>
  <si>
    <t>Kalkul. Abschreibungen</t>
  </si>
  <si>
    <t xml:space="preserve">   Zwischensumme</t>
  </si>
  <si>
    <t xml:space="preserve"> - Fertigungslohn Zuschlagsbasis</t>
  </si>
  <si>
    <t>x</t>
  </si>
  <si>
    <t xml:space="preserve">Durchschnittlslohn/Std.  </t>
  </si>
  <si>
    <t>Gemeinkosten x 100%</t>
  </si>
  <si>
    <t>Einzelkosten</t>
  </si>
  <si>
    <t>Durchschnittslohn/Std.</t>
  </si>
  <si>
    <t xml:space="preserve">Zuschlagsatz </t>
  </si>
  <si>
    <t>Stundenverrechnungsatz</t>
  </si>
  <si>
    <t>2. Hier planen Sie die fakturierbaren Stunden</t>
  </si>
  <si>
    <t>3. Hier ermitteln Sie die über den Fertigungslohn  zu verrechnenen Restsumme</t>
  </si>
  <si>
    <t xml:space="preserve">4. Hier berechnen Sie den Gemeinkostenzuschlagsatzes </t>
  </si>
  <si>
    <t>5. Hier berechnen Sie Ihren Stundenverrechnungssatz</t>
  </si>
  <si>
    <t xml:space="preserve"> = produktive (fakturierbaren) 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</si>
</sst>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DM&quot;_-;\-* #,##0.00\ &quot;DM&quot;_-;_-* &quot;-&quot;??\ &quot;DM&quot;_-;_-@_-"/>
    <numFmt numFmtId="165" formatCode="_-* #,##0.00\ [$€-1]_-;\-* #,##0.00\ [$€-1]_-;_-* &quot;-&quot;??\ [$€-1]_-"/>
    <numFmt numFmtId="166" formatCode="_-* #,##0.00\ [$€-407]_-;\-* #,##0.00\ [$€-407]_-;_-* &quot;-&quot;??\ [$€-407]_-;_-@_-"/>
    <numFmt numFmtId="167" formatCode="_-* #,##0.00\ [$€-1]_-;\-* #,##0.00\ [$€-1]_-;_-* &quot;-&quot;??\ [$€-1]_-;_-@_-"/>
    <numFmt numFmtId="168" formatCode="0.0%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u/>
      <sz val="11"/>
      <color indexed="10"/>
      <name val="Arial"/>
      <family val="2"/>
    </font>
    <font>
      <b/>
      <u/>
      <sz val="14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4"/>
      <color rgb="FF002060"/>
      <name val="Arial"/>
      <family val="2"/>
    </font>
    <font>
      <sz val="14"/>
      <color rgb="FF00206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7">
    <xf numFmtId="0" fontId="0" fillId="0" borderId="0" xfId="0"/>
    <xf numFmtId="0" fontId="5" fillId="0" borderId="0" xfId="0" applyFont="1"/>
    <xf numFmtId="0" fontId="0" fillId="0" borderId="0" xfId="0" quotePrefix="1"/>
    <xf numFmtId="0" fontId="0" fillId="0" borderId="0" xfId="0" quotePrefix="1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7" fillId="0" borderId="0" xfId="0" applyFont="1"/>
    <xf numFmtId="0" fontId="2" fillId="0" borderId="0" xfId="0" applyFont="1"/>
    <xf numFmtId="0" fontId="10" fillId="0" borderId="0" xfId="0" applyFont="1"/>
    <xf numFmtId="0" fontId="11" fillId="0" borderId="0" xfId="0" applyFont="1"/>
    <xf numFmtId="0" fontId="6" fillId="0" borderId="0" xfId="2" applyAlignment="1" applyProtection="1"/>
    <xf numFmtId="0" fontId="12" fillId="0" borderId="0" xfId="0" applyFont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left" indent="1"/>
    </xf>
    <xf numFmtId="0" fontId="8" fillId="0" borderId="0" xfId="0" applyFont="1"/>
    <xf numFmtId="0" fontId="22" fillId="0" borderId="0" xfId="0" applyFont="1"/>
    <xf numFmtId="0" fontId="15" fillId="0" borderId="0" xfId="0" applyFont="1"/>
    <xf numFmtId="4" fontId="0" fillId="3" borderId="6" xfId="0" applyNumberFormat="1" applyFill="1" applyBorder="1" applyProtection="1">
      <protection locked="0"/>
    </xf>
    <xf numFmtId="4" fontId="0" fillId="3" borderId="7" xfId="0" applyNumberFormat="1" applyFill="1" applyBorder="1" applyProtection="1">
      <protection locked="0"/>
    </xf>
    <xf numFmtId="3" fontId="0" fillId="3" borderId="6" xfId="0" applyNumberFormat="1" applyFill="1" applyBorder="1" applyProtection="1">
      <protection locked="0"/>
    </xf>
    <xf numFmtId="0" fontId="19" fillId="0" borderId="0" xfId="0" applyFont="1"/>
    <xf numFmtId="0" fontId="2" fillId="0" borderId="0" xfId="0" applyFont="1" applyProtection="1">
      <protection locked="0"/>
    </xf>
    <xf numFmtId="9" fontId="2" fillId="3" borderId="1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/>
    </xf>
    <xf numFmtId="9" fontId="18" fillId="3" borderId="11" xfId="3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9" fontId="7" fillId="0" borderId="0" xfId="0" applyNumberFormat="1" applyFont="1" applyAlignment="1" applyProtection="1">
      <alignment horizontal="left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23" fillId="3" borderId="8" xfId="0" applyFont="1" applyFill="1" applyBorder="1"/>
    <xf numFmtId="4" fontId="2" fillId="3" borderId="10" xfId="0" applyNumberFormat="1" applyFont="1" applyFill="1" applyBorder="1"/>
    <xf numFmtId="0" fontId="24" fillId="0" borderId="4" xfId="0" applyFont="1" applyBorder="1"/>
    <xf numFmtId="0" fontId="25" fillId="0" borderId="0" xfId="0" applyFont="1"/>
    <xf numFmtId="0" fontId="26" fillId="0" borderId="0" xfId="0" applyFont="1"/>
    <xf numFmtId="4" fontId="25" fillId="2" borderId="0" xfId="0" applyNumberFormat="1" applyFont="1" applyFill="1" applyAlignment="1">
      <alignment horizontal="center"/>
    </xf>
    <xf numFmtId="4" fontId="26" fillId="0" borderId="0" xfId="0" applyNumberFormat="1" applyFont="1"/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4" fontId="16" fillId="3" borderId="6" xfId="0" applyNumberFormat="1" applyFont="1" applyFill="1" applyBorder="1" applyProtection="1">
      <protection locked="0"/>
    </xf>
    <xf numFmtId="4" fontId="16" fillId="3" borderId="11" xfId="0" applyNumberFormat="1" applyFont="1" applyFill="1" applyBorder="1" applyProtection="1">
      <protection locked="0"/>
    </xf>
    <xf numFmtId="166" fontId="2" fillId="3" borderId="11" xfId="4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/>
    <xf numFmtId="0" fontId="0" fillId="4" borderId="4" xfId="0" applyFill="1" applyBorder="1"/>
    <xf numFmtId="165" fontId="0" fillId="4" borderId="3" xfId="1" applyFont="1" applyFill="1" applyBorder="1" applyProtection="1"/>
    <xf numFmtId="0" fontId="0" fillId="4" borderId="5" xfId="0" quotePrefix="1" applyFill="1" applyBorder="1"/>
    <xf numFmtId="0" fontId="0" fillId="4" borderId="0" xfId="0" applyFill="1"/>
    <xf numFmtId="165" fontId="0" fillId="4" borderId="1" xfId="1" applyFont="1" applyFill="1" applyBorder="1" applyProtection="1"/>
    <xf numFmtId="9" fontId="0" fillId="4" borderId="0" xfId="0" applyNumberFormat="1" applyFill="1"/>
    <xf numFmtId="0" fontId="0" fillId="4" borderId="5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1" xfId="0" applyFill="1" applyBorder="1" applyProtection="1">
      <protection locked="0"/>
    </xf>
    <xf numFmtId="0" fontId="0" fillId="4" borderId="5" xfId="0" applyFill="1" applyBorder="1"/>
    <xf numFmtId="0" fontId="0" fillId="4" borderId="0" xfId="0" applyFill="1" applyAlignment="1">
      <alignment horizontal="right"/>
    </xf>
    <xf numFmtId="166" fontId="0" fillId="4" borderId="1" xfId="0" applyNumberFormat="1" applyFill="1" applyBorder="1" applyProtection="1">
      <protection locked="0"/>
    </xf>
    <xf numFmtId="4" fontId="0" fillId="4" borderId="5" xfId="0" applyNumberFormat="1" applyFill="1" applyBorder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166" fontId="0" fillId="4" borderId="0" xfId="0" applyNumberFormat="1" applyFill="1" applyProtection="1">
      <protection locked="0"/>
    </xf>
    <xf numFmtId="0" fontId="2" fillId="4" borderId="5" xfId="0" applyFont="1" applyFill="1" applyBorder="1"/>
    <xf numFmtId="0" fontId="2" fillId="4" borderId="0" xfId="0" applyFont="1" applyFill="1"/>
    <xf numFmtId="165" fontId="2" fillId="4" borderId="1" xfId="1" applyFont="1" applyFill="1" applyBorder="1" applyProtection="1"/>
    <xf numFmtId="0" fontId="2" fillId="4" borderId="8" xfId="0" applyFont="1" applyFill="1" applyBorder="1"/>
    <xf numFmtId="0" fontId="2" fillId="4" borderId="9" xfId="0" applyFont="1" applyFill="1" applyBorder="1"/>
    <xf numFmtId="165" fontId="2" fillId="4" borderId="10" xfId="1" applyFont="1" applyFill="1" applyBorder="1" applyProtection="1"/>
    <xf numFmtId="0" fontId="29" fillId="0" borderId="0" xfId="0" applyFont="1"/>
    <xf numFmtId="167" fontId="0" fillId="0" borderId="0" xfId="0" applyNumberFormat="1"/>
    <xf numFmtId="0" fontId="2" fillId="4" borderId="2" xfId="0" applyFont="1" applyFill="1" applyBorder="1"/>
    <xf numFmtId="0" fontId="2" fillId="4" borderId="4" xfId="0" applyFont="1" applyFill="1" applyBorder="1"/>
    <xf numFmtId="0" fontId="2" fillId="4" borderId="3" xfId="0" applyFont="1" applyFill="1" applyBorder="1"/>
    <xf numFmtId="0" fontId="7" fillId="4" borderId="0" xfId="0" applyFont="1" applyFill="1" applyAlignment="1">
      <alignment horizontal="center"/>
    </xf>
    <xf numFmtId="4" fontId="7" fillId="4" borderId="0" xfId="0" applyNumberFormat="1" applyFont="1" applyFill="1" applyAlignment="1">
      <alignment horizontal="center"/>
    </xf>
    <xf numFmtId="168" fontId="2" fillId="4" borderId="18" xfId="3" applyNumberFormat="1" applyFont="1" applyFill="1" applyBorder="1" applyProtection="1"/>
    <xf numFmtId="0" fontId="7" fillId="4" borderId="9" xfId="0" applyFont="1" applyFill="1" applyBorder="1"/>
    <xf numFmtId="0" fontId="0" fillId="4" borderId="9" xfId="0" applyFill="1" applyBorder="1"/>
    <xf numFmtId="0" fontId="2" fillId="4" borderId="10" xfId="0" applyFont="1" applyFill="1" applyBorder="1"/>
    <xf numFmtId="0" fontId="0" fillId="4" borderId="2" xfId="0" applyFill="1" applyBorder="1" applyProtection="1">
      <protection locked="0"/>
    </xf>
    <xf numFmtId="0" fontId="7" fillId="4" borderId="4" xfId="0" applyFon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7" fillId="4" borderId="5" xfId="0" applyFont="1" applyFill="1" applyBorder="1" applyProtection="1">
      <protection locked="0"/>
    </xf>
    <xf numFmtId="168" fontId="7" fillId="4" borderId="5" xfId="0" applyNumberFormat="1" applyFont="1" applyFill="1" applyBorder="1"/>
    <xf numFmtId="168" fontId="2" fillId="4" borderId="0" xfId="0" applyNumberFormat="1" applyFont="1" applyFill="1"/>
    <xf numFmtId="4" fontId="7" fillId="4" borderId="0" xfId="0" applyNumberFormat="1" applyFont="1" applyFill="1"/>
    <xf numFmtId="0" fontId="7" fillId="4" borderId="8" xfId="0" applyFont="1" applyFill="1" applyBorder="1"/>
    <xf numFmtId="0" fontId="7" fillId="4" borderId="3" xfId="0" applyFont="1" applyFill="1" applyBorder="1"/>
    <xf numFmtId="0" fontId="2" fillId="4" borderId="2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wrapText="1"/>
    </xf>
    <xf numFmtId="0" fontId="3" fillId="4" borderId="5" xfId="0" applyFont="1" applyFill="1" applyBorder="1"/>
    <xf numFmtId="0" fontId="3" fillId="4" borderId="1" xfId="0" applyFont="1" applyFill="1" applyBorder="1" applyAlignment="1">
      <alignment horizontal="center"/>
    </xf>
    <xf numFmtId="0" fontId="16" fillId="4" borderId="5" xfId="0" applyFont="1" applyFill="1" applyBorder="1" applyProtection="1">
      <protection locked="0"/>
    </xf>
    <xf numFmtId="4" fontId="22" fillId="4" borderId="1" xfId="0" applyNumberFormat="1" applyFont="1" applyFill="1" applyBorder="1" applyProtection="1">
      <protection locked="0"/>
    </xf>
    <xf numFmtId="0" fontId="17" fillId="4" borderId="5" xfId="0" applyFont="1" applyFill="1" applyBorder="1" applyProtection="1">
      <protection locked="0"/>
    </xf>
    <xf numFmtId="4" fontId="17" fillId="4" borderId="5" xfId="0" applyNumberFormat="1" applyFont="1" applyFill="1" applyBorder="1" applyProtection="1">
      <protection locked="0"/>
    </xf>
    <xf numFmtId="4" fontId="23" fillId="4" borderId="1" xfId="0" applyNumberFormat="1" applyFont="1" applyFill="1" applyBorder="1" applyProtection="1">
      <protection locked="0"/>
    </xf>
    <xf numFmtId="0" fontId="4" fillId="4" borderId="2" xfId="0" applyFont="1" applyFill="1" applyBorder="1"/>
    <xf numFmtId="0" fontId="4" fillId="4" borderId="4" xfId="0" applyFont="1" applyFill="1" applyBorder="1"/>
    <xf numFmtId="0" fontId="0" fillId="4" borderId="3" xfId="0" applyFill="1" applyBorder="1"/>
    <xf numFmtId="4" fontId="0" fillId="4" borderId="1" xfId="0" applyNumberFormat="1" applyFill="1" applyBorder="1"/>
    <xf numFmtId="0" fontId="0" fillId="4" borderId="0" xfId="0" quotePrefix="1" applyFill="1" applyProtection="1">
      <protection locked="0"/>
    </xf>
    <xf numFmtId="0" fontId="0" fillId="4" borderId="0" xfId="0" quotePrefix="1" applyFill="1"/>
    <xf numFmtId="3" fontId="0" fillId="4" borderId="1" xfId="0" applyNumberFormat="1" applyFill="1" applyBorder="1" applyProtection="1">
      <protection locked="0"/>
    </xf>
    <xf numFmtId="0" fontId="19" fillId="4" borderId="0" xfId="0" quotePrefix="1" applyFont="1" applyFill="1" applyProtection="1">
      <protection locked="0"/>
    </xf>
    <xf numFmtId="0" fontId="19" fillId="4" borderId="0" xfId="0" applyFont="1" applyFill="1" applyProtection="1">
      <protection locked="0"/>
    </xf>
    <xf numFmtId="4" fontId="19" fillId="4" borderId="1" xfId="0" applyNumberFormat="1" applyFont="1" applyFill="1" applyBorder="1"/>
    <xf numFmtId="0" fontId="19" fillId="4" borderId="0" xfId="0" applyFont="1" applyFill="1"/>
    <xf numFmtId="9" fontId="18" fillId="4" borderId="0" xfId="3" applyFont="1" applyFill="1" applyBorder="1" applyAlignment="1" applyProtection="1">
      <alignment horizontal="center"/>
      <protection locked="0"/>
    </xf>
    <xf numFmtId="0" fontId="7" fillId="4" borderId="0" xfId="0" applyFont="1" applyFill="1" applyProtection="1">
      <protection locked="0"/>
    </xf>
    <xf numFmtId="0" fontId="0" fillId="4" borderId="13" xfId="0" applyFill="1" applyBorder="1"/>
    <xf numFmtId="0" fontId="0" fillId="4" borderId="1" xfId="0" applyFill="1" applyBorder="1"/>
    <xf numFmtId="9" fontId="0" fillId="4" borderId="0" xfId="0" applyNumberFormat="1" applyFill="1" applyAlignment="1" applyProtection="1">
      <alignment horizontal="center"/>
      <protection locked="0"/>
    </xf>
    <xf numFmtId="2" fontId="19" fillId="4" borderId="0" xfId="0" applyNumberFormat="1" applyFont="1" applyFill="1"/>
    <xf numFmtId="9" fontId="0" fillId="4" borderId="0" xfId="3" applyFont="1" applyFill="1" applyBorder="1" applyAlignment="1" applyProtection="1">
      <alignment horizontal="center"/>
    </xf>
    <xf numFmtId="0" fontId="0" fillId="4" borderId="8" xfId="0" applyFill="1" applyBorder="1"/>
    <xf numFmtId="0" fontId="2" fillId="4" borderId="9" xfId="0" applyFont="1" applyFill="1" applyBorder="1" applyProtection="1">
      <protection locked="0"/>
    </xf>
    <xf numFmtId="0" fontId="19" fillId="4" borderId="9" xfId="0" applyFont="1" applyFill="1" applyBorder="1"/>
    <xf numFmtId="4" fontId="0" fillId="4" borderId="9" xfId="0" applyNumberFormat="1" applyFill="1" applyBorder="1" applyAlignment="1">
      <alignment horizontal="center"/>
    </xf>
    <xf numFmtId="4" fontId="19" fillId="4" borderId="10" xfId="0" applyNumberFormat="1" applyFont="1" applyFill="1" applyBorder="1"/>
    <xf numFmtId="0" fontId="15" fillId="0" borderId="9" xfId="0" applyFont="1" applyBorder="1"/>
    <xf numFmtId="0" fontId="17" fillId="0" borderId="9" xfId="0" applyFont="1" applyBorder="1"/>
    <xf numFmtId="0" fontId="2" fillId="0" borderId="9" xfId="0" applyFont="1" applyBorder="1"/>
    <xf numFmtId="165" fontId="1" fillId="4" borderId="1" xfId="1" applyFont="1" applyFill="1" applyBorder="1" applyProtection="1"/>
    <xf numFmtId="0" fontId="16" fillId="4" borderId="5" xfId="0" applyFont="1" applyFill="1" applyBorder="1"/>
    <xf numFmtId="4" fontId="22" fillId="4" borderId="1" xfId="0" applyNumberFormat="1" applyFont="1" applyFill="1" applyBorder="1"/>
    <xf numFmtId="0" fontId="17" fillId="4" borderId="5" xfId="0" applyFont="1" applyFill="1" applyBorder="1"/>
    <xf numFmtId="166" fontId="0" fillId="4" borderId="1" xfId="0" applyNumberFormat="1" applyFill="1" applyBorder="1"/>
    <xf numFmtId="4" fontId="0" fillId="4" borderId="5" xfId="0" applyNumberFormat="1" applyFill="1" applyBorder="1"/>
    <xf numFmtId="0" fontId="0" fillId="4" borderId="0" xfId="0" applyFill="1" applyAlignment="1">
      <alignment horizontal="center"/>
    </xf>
    <xf numFmtId="166" fontId="0" fillId="4" borderId="0" xfId="0" applyNumberFormat="1" applyFill="1"/>
    <xf numFmtId="3" fontId="0" fillId="4" borderId="1" xfId="0" applyNumberFormat="1" applyFill="1" applyBorder="1"/>
    <xf numFmtId="0" fontId="19" fillId="4" borderId="0" xfId="0" quotePrefix="1" applyFont="1" applyFill="1"/>
    <xf numFmtId="4" fontId="17" fillId="4" borderId="5" xfId="0" applyNumberFormat="1" applyFont="1" applyFill="1" applyBorder="1"/>
    <xf numFmtId="4" fontId="23" fillId="4" borderId="1" xfId="0" applyNumberFormat="1" applyFont="1" applyFill="1" applyBorder="1"/>
    <xf numFmtId="9" fontId="7" fillId="0" borderId="0" xfId="0" applyNumberFormat="1" applyFont="1" applyAlignment="1">
      <alignment horizontal="left"/>
    </xf>
    <xf numFmtId="9" fontId="18" fillId="4" borderId="0" xfId="3" applyFont="1" applyFill="1" applyBorder="1" applyAlignment="1" applyProtection="1">
      <alignment horizontal="center"/>
    </xf>
    <xf numFmtId="0" fontId="7" fillId="4" borderId="0" xfId="0" applyFont="1" applyFill="1"/>
    <xf numFmtId="0" fontId="7" fillId="4" borderId="4" xfId="0" applyFont="1" applyFill="1" applyBorder="1"/>
    <xf numFmtId="0" fontId="7" fillId="4" borderId="5" xfId="0" applyFont="1" applyFill="1" applyBorder="1"/>
    <xf numFmtId="9" fontId="0" fillId="4" borderId="0" xfId="0" applyNumberFormat="1" applyFill="1" applyAlignment="1">
      <alignment horizontal="center"/>
    </xf>
    <xf numFmtId="0" fontId="28" fillId="0" borderId="0" xfId="0" applyFont="1"/>
    <xf numFmtId="0" fontId="27" fillId="0" borderId="0" xfId="0" applyFont="1"/>
    <xf numFmtId="0" fontId="23" fillId="5" borderId="8" xfId="0" applyFont="1" applyFill="1" applyBorder="1"/>
    <xf numFmtId="4" fontId="7" fillId="4" borderId="9" xfId="0" applyNumberFormat="1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166" fontId="7" fillId="4" borderId="9" xfId="4" applyNumberFormat="1" applyFont="1" applyFill="1" applyBorder="1" applyAlignment="1" applyProtection="1"/>
    <xf numFmtId="9" fontId="0" fillId="3" borderId="14" xfId="0" applyNumberFormat="1" applyFill="1" applyBorder="1" applyAlignment="1" applyProtection="1">
      <alignment horizontal="center"/>
      <protection locked="0"/>
    </xf>
    <xf numFmtId="9" fontId="0" fillId="3" borderId="15" xfId="0" applyNumberFormat="1" applyFill="1" applyBorder="1" applyAlignment="1" applyProtection="1">
      <alignment horizontal="center"/>
      <protection locked="0"/>
    </xf>
    <xf numFmtId="9" fontId="2" fillId="4" borderId="5" xfId="3" applyFont="1" applyFill="1" applyBorder="1" applyAlignment="1" applyProtection="1">
      <alignment horizontal="left"/>
    </xf>
    <xf numFmtId="9" fontId="2" fillId="4" borderId="0" xfId="3" applyFont="1" applyFill="1" applyBorder="1" applyAlignment="1" applyProtection="1">
      <alignment horizontal="left"/>
    </xf>
    <xf numFmtId="166" fontId="7" fillId="4" borderId="0" xfId="4" applyNumberFormat="1" applyFont="1" applyFill="1" applyBorder="1" applyAlignment="1" applyProtection="1">
      <alignment horizontal="center"/>
    </xf>
    <xf numFmtId="0" fontId="1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right"/>
    </xf>
    <xf numFmtId="9" fontId="7" fillId="4" borderId="17" xfId="3" applyFont="1" applyFill="1" applyBorder="1" applyAlignment="1" applyProtection="1">
      <alignment horizontal="center"/>
    </xf>
    <xf numFmtId="9" fontId="7" fillId="4" borderId="13" xfId="3" applyFont="1" applyFill="1" applyBorder="1" applyAlignment="1" applyProtection="1">
      <alignment horizontal="center"/>
    </xf>
    <xf numFmtId="166" fontId="7" fillId="4" borderId="13" xfId="4" applyNumberFormat="1" applyFont="1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  <protection locked="0"/>
    </xf>
    <xf numFmtId="166" fontId="7" fillId="4" borderId="0" xfId="4" applyNumberFormat="1" applyFont="1" applyFill="1" applyBorder="1" applyAlignment="1">
      <alignment horizontal="center"/>
    </xf>
    <xf numFmtId="166" fontId="7" fillId="4" borderId="13" xfId="4" applyNumberFormat="1" applyFont="1" applyFill="1" applyBorder="1" applyAlignment="1">
      <alignment horizontal="center"/>
    </xf>
    <xf numFmtId="166" fontId="7" fillId="4" borderId="9" xfId="4" applyNumberFormat="1" applyFont="1" applyFill="1" applyBorder="1" applyAlignment="1"/>
    <xf numFmtId="4" fontId="17" fillId="5" borderId="10" xfId="0" applyNumberFormat="1" applyFont="1" applyFill="1" applyBorder="1"/>
  </cellXfs>
  <cellStyles count="5">
    <cellStyle name="Euro" xfId="1" xr:uid="{765984A0-0C3A-42F1-8914-AF3C79C6CC46}"/>
    <cellStyle name="Link" xfId="2" builtinId="8"/>
    <cellStyle name="Prozent" xfId="3" builtinId="5"/>
    <cellStyle name="Standard" xfId="0" builtinId="0"/>
    <cellStyle name="Währung" xfId="4" builtinId="4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9</xdr:row>
      <xdr:rowOff>9525</xdr:rowOff>
    </xdr:from>
    <xdr:to>
      <xdr:col>7</xdr:col>
      <xdr:colOff>123825</xdr:colOff>
      <xdr:row>22</xdr:row>
      <xdr:rowOff>38100</xdr:rowOff>
    </xdr:to>
    <xdr:pic>
      <xdr:nvPicPr>
        <xdr:cNvPr id="8377" name="Grafik 5" descr="Bildergebnis für Kalkulationsschema Bilder">
          <a:extLst>
            <a:ext uri="{FF2B5EF4-FFF2-40B4-BE49-F238E27FC236}">
              <a16:creationId xmlns:a16="http://schemas.microsoft.com/office/drawing/2014/main" id="{5D82B42D-503F-C635-FAE7-322FB55BE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66850"/>
          <a:ext cx="5038725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140971</xdr:colOff>
      <xdr:row>0</xdr:row>
      <xdr:rowOff>32385</xdr:rowOff>
    </xdr:from>
    <xdr:to>
      <xdr:col>7</xdr:col>
      <xdr:colOff>702944</xdr:colOff>
      <xdr:row>4</xdr:row>
      <xdr:rowOff>60960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D0FD2CB-E2EC-D46E-EB86-7CCF2FAB736E}"/>
            </a:ext>
          </a:extLst>
        </xdr:cNvPr>
        <xdr:cNvSpPr txBox="1"/>
      </xdr:nvSpPr>
      <xdr:spPr>
        <a:xfrm>
          <a:off x="3899536" y="32385"/>
          <a:ext cx="2196463" cy="699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800" b="0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Crinitzer</a:t>
          </a:r>
          <a:r>
            <a:rPr lang="de-DE" sz="800" b="0" i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Straße 16A</a:t>
          </a:r>
          <a:endParaRPr lang="de-DE" sz="800" b="0" i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DE" sz="800" b="0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15926 Luckau, OT Fürstlich Drehna</a:t>
          </a:r>
        </a:p>
        <a:p>
          <a:pPr algn="ctr"/>
          <a:r>
            <a:rPr lang="de-DE" sz="800" b="0" i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Tel. 035324 78 86 95    </a:t>
          </a:r>
          <a:br>
            <a:rPr lang="de-DE" sz="800" b="0" i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800" b="0" i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de-DE" sz="800" b="0" i="0" u="none" strike="noStrike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E-Mail: reinhard@nocke-consulting.com</a:t>
          </a:r>
          <a:r>
            <a:rPr lang="de-DE" sz="800" b="0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 i="0" u="sng" strike="noStrike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www.nocke-consulting.com </a:t>
          </a:r>
          <a:endParaRPr lang="de-DE" sz="800" b="0" i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28575</xdr:rowOff>
    </xdr:from>
    <xdr:to>
      <xdr:col>3</xdr:col>
      <xdr:colOff>285750</xdr:colOff>
      <xdr:row>3</xdr:row>
      <xdr:rowOff>133350</xdr:rowOff>
    </xdr:to>
    <xdr:pic>
      <xdr:nvPicPr>
        <xdr:cNvPr id="8379" name="Grafik 11">
          <a:extLst>
            <a:ext uri="{FF2B5EF4-FFF2-40B4-BE49-F238E27FC236}">
              <a16:creationId xmlns:a16="http://schemas.microsoft.com/office/drawing/2014/main" id="{4C5D0314-1021-7634-4C9F-2D321D020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3050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</xdr:colOff>
      <xdr:row>18</xdr:row>
      <xdr:rowOff>57150</xdr:rowOff>
    </xdr:from>
    <xdr:to>
      <xdr:col>4</xdr:col>
      <xdr:colOff>358159</xdr:colOff>
      <xdr:row>21</xdr:row>
      <xdr:rowOff>83935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79579CB5-0EE3-34A4-8062-1E9DF157EAC3}"/>
            </a:ext>
          </a:extLst>
        </xdr:cNvPr>
        <xdr:cNvSpPr txBox="1"/>
      </xdr:nvSpPr>
      <xdr:spPr>
        <a:xfrm>
          <a:off x="742950" y="2971800"/>
          <a:ext cx="2847976" cy="51434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000" b="1" i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Divisionskalkulation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504825</xdr:colOff>
      <xdr:row>31</xdr:row>
      <xdr:rowOff>66675</xdr:rowOff>
    </xdr:from>
    <xdr:to>
      <xdr:col>18</xdr:col>
      <xdr:colOff>1123950</xdr:colOff>
      <xdr:row>31</xdr:row>
      <xdr:rowOff>95250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652EB4F2-9D66-CFCD-13DE-1666BBC6AFA4}"/>
            </a:ext>
          </a:extLst>
        </xdr:cNvPr>
        <xdr:cNvCxnSpPr/>
      </xdr:nvCxnSpPr>
      <xdr:spPr bwMode="auto">
        <a:xfrm flipV="1">
          <a:off x="11896725" y="6524625"/>
          <a:ext cx="1657350" cy="28575"/>
        </a:xfrm>
        <a:prstGeom prst="line">
          <a:avLst/>
        </a:prstGeom>
        <a:solidFill>
          <a:srgbClr val="FFFFFF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18</xdr:col>
      <xdr:colOff>1114425</xdr:colOff>
      <xdr:row>29</xdr:row>
      <xdr:rowOff>28575</xdr:rowOff>
    </xdr:from>
    <xdr:to>
      <xdr:col>18</xdr:col>
      <xdr:colOff>1114425</xdr:colOff>
      <xdr:row>31</xdr:row>
      <xdr:rowOff>76200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61A0EDB7-2BAF-9DCB-B717-7030D8BD14DC}"/>
            </a:ext>
          </a:extLst>
        </xdr:cNvPr>
        <xdr:cNvCxnSpPr/>
      </xdr:nvCxnSpPr>
      <xdr:spPr bwMode="auto">
        <a:xfrm flipV="1">
          <a:off x="13544550" y="6124575"/>
          <a:ext cx="0" cy="409575"/>
        </a:xfrm>
        <a:prstGeom prst="straightConnector1">
          <a:avLst/>
        </a:prstGeom>
        <a:solidFill>
          <a:srgbClr val="FFFFFF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504825</xdr:colOff>
      <xdr:row>31</xdr:row>
      <xdr:rowOff>66675</xdr:rowOff>
    </xdr:from>
    <xdr:to>
      <xdr:col>18</xdr:col>
      <xdr:colOff>1123950</xdr:colOff>
      <xdr:row>31</xdr:row>
      <xdr:rowOff>95250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BD2224AE-51E6-419F-BE1F-842FD9446218}"/>
            </a:ext>
          </a:extLst>
        </xdr:cNvPr>
        <xdr:cNvCxnSpPr/>
      </xdr:nvCxnSpPr>
      <xdr:spPr bwMode="auto">
        <a:xfrm flipV="1">
          <a:off x="11896725" y="6524625"/>
          <a:ext cx="1657350" cy="28575"/>
        </a:xfrm>
        <a:prstGeom prst="line">
          <a:avLst/>
        </a:prstGeom>
        <a:solidFill>
          <a:srgbClr val="FFFFFF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18</xdr:col>
      <xdr:colOff>1114425</xdr:colOff>
      <xdr:row>29</xdr:row>
      <xdr:rowOff>28575</xdr:rowOff>
    </xdr:from>
    <xdr:to>
      <xdr:col>18</xdr:col>
      <xdr:colOff>1114425</xdr:colOff>
      <xdr:row>31</xdr:row>
      <xdr:rowOff>76200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6AA7B09D-EEC5-4234-BD5D-8F34779C05F8}"/>
            </a:ext>
          </a:extLst>
        </xdr:cNvPr>
        <xdr:cNvCxnSpPr/>
      </xdr:nvCxnSpPr>
      <xdr:spPr bwMode="auto">
        <a:xfrm flipV="1">
          <a:off x="13544550" y="6124575"/>
          <a:ext cx="0" cy="409575"/>
        </a:xfrm>
        <a:prstGeom prst="straightConnector1">
          <a:avLst/>
        </a:prstGeom>
        <a:solidFill>
          <a:srgbClr val="FFFFFF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4B44-3D22-425A-8EA5-2DA77DDDE59B}">
  <dimension ref="A31:F60"/>
  <sheetViews>
    <sheetView showGridLines="0" view="pageLayout" zoomScaleNormal="100" workbookViewId="0">
      <selection activeCell="G7" sqref="G7"/>
    </sheetView>
  </sheetViews>
  <sheetFormatPr baseColWidth="10" defaultRowHeight="12.75" x14ac:dyDescent="0.2"/>
  <cols>
    <col min="1" max="1" width="7.42578125" customWidth="1"/>
  </cols>
  <sheetData>
    <row r="31" spans="2:2" s="17" customFormat="1" ht="18" x14ac:dyDescent="0.25">
      <c r="B31" s="14" t="s">
        <v>21</v>
      </c>
    </row>
    <row r="32" spans="2:2" s="17" customFormat="1" ht="18" x14ac:dyDescent="0.25"/>
    <row r="33" spans="1:6" s="17" customFormat="1" ht="18" x14ac:dyDescent="0.25">
      <c r="A33" s="15"/>
      <c r="B33" s="16" t="s">
        <v>23</v>
      </c>
      <c r="C33" s="15"/>
      <c r="D33" s="15"/>
      <c r="E33" s="15"/>
      <c r="F33" s="15"/>
    </row>
    <row r="34" spans="1:6" s="17" customFormat="1" ht="18" x14ac:dyDescent="0.25">
      <c r="A34" s="15"/>
      <c r="B34" s="15"/>
      <c r="C34" s="15"/>
      <c r="D34" s="15"/>
      <c r="E34" s="15"/>
      <c r="F34" s="15"/>
    </row>
    <row r="35" spans="1:6" s="17" customFormat="1" ht="18" x14ac:dyDescent="0.25">
      <c r="A35" s="15"/>
      <c r="B35" s="16" t="s">
        <v>24</v>
      </c>
      <c r="C35" s="15"/>
      <c r="D35" s="15"/>
      <c r="E35" s="15"/>
      <c r="F35" s="15"/>
    </row>
    <row r="36" spans="1:6" s="17" customFormat="1" ht="18" x14ac:dyDescent="0.25">
      <c r="A36" s="15"/>
      <c r="B36" s="15"/>
      <c r="C36" s="15"/>
      <c r="D36" s="15"/>
      <c r="E36" s="15"/>
      <c r="F36" s="15"/>
    </row>
    <row r="37" spans="1:6" s="17" customFormat="1" ht="18" x14ac:dyDescent="0.25">
      <c r="A37" s="15"/>
      <c r="B37" s="16" t="s">
        <v>25</v>
      </c>
      <c r="C37" s="15"/>
      <c r="D37" s="15"/>
      <c r="E37" s="15"/>
      <c r="F37" s="15"/>
    </row>
    <row r="38" spans="1:6" s="17" customFormat="1" ht="18" x14ac:dyDescent="0.25">
      <c r="A38" s="15"/>
      <c r="B38" s="15"/>
      <c r="C38" s="15"/>
      <c r="D38" s="15"/>
      <c r="E38" s="15"/>
      <c r="F38" s="15"/>
    </row>
    <row r="39" spans="1:6" s="17" customFormat="1" ht="18" x14ac:dyDescent="0.25">
      <c r="A39" s="15"/>
      <c r="B39" s="16" t="s">
        <v>26</v>
      </c>
      <c r="C39" s="15"/>
      <c r="D39" s="15"/>
      <c r="E39" s="15"/>
      <c r="F39" s="15"/>
    </row>
    <row r="40" spans="1:6" s="17" customFormat="1" ht="18" x14ac:dyDescent="0.25">
      <c r="A40" s="15"/>
      <c r="B40" s="15"/>
      <c r="C40" s="15"/>
      <c r="D40" s="15"/>
      <c r="E40" s="15"/>
      <c r="F40" s="15"/>
    </row>
    <row r="41" spans="1:6" s="17" customFormat="1" ht="18" x14ac:dyDescent="0.25">
      <c r="A41" s="15"/>
      <c r="B41" s="16" t="s">
        <v>27</v>
      </c>
      <c r="C41" s="15"/>
      <c r="D41" s="15"/>
      <c r="E41" s="15"/>
      <c r="F41" s="15"/>
    </row>
    <row r="42" spans="1:6" s="17" customFormat="1" ht="18" x14ac:dyDescent="0.25"/>
    <row r="43" spans="1:6" s="17" customFormat="1" ht="18" x14ac:dyDescent="0.25"/>
    <row r="44" spans="1:6" s="17" customFormat="1" ht="18" x14ac:dyDescent="0.25"/>
    <row r="45" spans="1:6" ht="15" x14ac:dyDescent="0.2">
      <c r="B45" s="1"/>
      <c r="C45" s="1"/>
      <c r="D45" s="1"/>
      <c r="E45" s="1"/>
      <c r="F45" s="1"/>
    </row>
    <row r="46" spans="1:6" ht="15" x14ac:dyDescent="0.2">
      <c r="B46" s="1"/>
      <c r="C46" s="1"/>
      <c r="D46" s="1"/>
      <c r="E46" s="1"/>
      <c r="F46" s="1"/>
    </row>
    <row r="47" spans="1:6" ht="15" x14ac:dyDescent="0.2">
      <c r="B47" s="1"/>
      <c r="C47" s="1"/>
      <c r="D47" s="1"/>
      <c r="E47" s="1"/>
      <c r="F47" s="1"/>
    </row>
    <row r="48" spans="1:6" ht="15" x14ac:dyDescent="0.2">
      <c r="B48" s="1"/>
      <c r="C48" s="1"/>
      <c r="D48" s="1"/>
      <c r="E48" s="1"/>
      <c r="F48" s="1"/>
    </row>
    <row r="49" spans="1:6" ht="15" x14ac:dyDescent="0.2">
      <c r="B49" s="1"/>
      <c r="C49" s="1"/>
      <c r="D49" s="1"/>
      <c r="E49" s="1"/>
      <c r="F49" s="1"/>
    </row>
    <row r="50" spans="1:6" ht="15" x14ac:dyDescent="0.2">
      <c r="B50" s="1"/>
      <c r="C50" s="1"/>
      <c r="D50" s="1"/>
      <c r="E50" s="1"/>
      <c r="F50" s="1"/>
    </row>
    <row r="51" spans="1:6" ht="15" x14ac:dyDescent="0.2">
      <c r="B51" s="1"/>
      <c r="C51" s="1"/>
      <c r="D51" s="1"/>
      <c r="E51" s="1"/>
      <c r="F51" s="1"/>
    </row>
    <row r="57" spans="1:6" x14ac:dyDescent="0.2">
      <c r="A57" s="8"/>
      <c r="E57" s="8"/>
    </row>
    <row r="58" spans="1:6" x14ac:dyDescent="0.2">
      <c r="A58" s="8"/>
      <c r="E58" s="8"/>
    </row>
    <row r="59" spans="1:6" x14ac:dyDescent="0.2">
      <c r="A59" s="8"/>
      <c r="E59" s="8"/>
    </row>
    <row r="60" spans="1:6" x14ac:dyDescent="0.2">
      <c r="A60" s="8"/>
      <c r="E60" s="12"/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Header>&amp;CVollkostenrechnung&amp;R&amp;"Arial,Kursiv"Divisionskalkulation</oddHeader>
    <oddFooter>&amp;R1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87B0D-6158-47C9-B55E-5D66EC17B091}">
  <dimension ref="A4:G54"/>
  <sheetViews>
    <sheetView topLeftCell="A34" zoomScale="130" zoomScaleNormal="130" workbookViewId="0"/>
  </sheetViews>
  <sheetFormatPr baseColWidth="10" defaultRowHeight="12.75" x14ac:dyDescent="0.2"/>
  <cols>
    <col min="7" max="7" width="15.5703125" customWidth="1"/>
  </cols>
  <sheetData>
    <row r="4" spans="1:4" ht="18" x14ac:dyDescent="0.25">
      <c r="A4" s="13" t="s">
        <v>72</v>
      </c>
      <c r="B4" s="6"/>
      <c r="C4" s="7"/>
    </row>
    <row r="7" spans="1:4" x14ac:dyDescent="0.2">
      <c r="A7" t="s">
        <v>49</v>
      </c>
    </row>
    <row r="8" spans="1:4" x14ac:dyDescent="0.2">
      <c r="A8" t="s">
        <v>50</v>
      </c>
    </row>
    <row r="9" spans="1:4" x14ac:dyDescent="0.2">
      <c r="A9" t="s">
        <v>51</v>
      </c>
    </row>
    <row r="11" spans="1:4" x14ac:dyDescent="0.2">
      <c r="A11" s="9" t="s">
        <v>52</v>
      </c>
      <c r="B11" s="9"/>
      <c r="D11" t="s">
        <v>70</v>
      </c>
    </row>
    <row r="12" spans="1:4" x14ac:dyDescent="0.2">
      <c r="A12" s="9"/>
      <c r="B12" s="9"/>
      <c r="D12" t="s">
        <v>60</v>
      </c>
    </row>
    <row r="13" spans="1:4" x14ac:dyDescent="0.2">
      <c r="A13" s="9"/>
      <c r="B13" s="9"/>
    </row>
    <row r="14" spans="1:4" x14ac:dyDescent="0.2">
      <c r="A14" s="9" t="s">
        <v>53</v>
      </c>
      <c r="B14" s="9"/>
      <c r="D14" t="s">
        <v>61</v>
      </c>
    </row>
    <row r="15" spans="1:4" x14ac:dyDescent="0.2">
      <c r="A15" s="9"/>
      <c r="B15" s="9"/>
      <c r="D15" s="5" t="s">
        <v>62</v>
      </c>
    </row>
    <row r="16" spans="1:4" x14ac:dyDescent="0.2">
      <c r="A16" s="9"/>
      <c r="B16" s="9"/>
      <c r="D16" t="s">
        <v>54</v>
      </c>
    </row>
    <row r="17" spans="1:5" x14ac:dyDescent="0.2">
      <c r="A17" s="9"/>
      <c r="B17" s="9"/>
      <c r="E17" t="s">
        <v>55</v>
      </c>
    </row>
    <row r="18" spans="1:5" x14ac:dyDescent="0.2">
      <c r="A18" s="9"/>
      <c r="B18" s="9"/>
      <c r="E18" t="s">
        <v>56</v>
      </c>
    </row>
    <row r="19" spans="1:5" x14ac:dyDescent="0.2">
      <c r="A19" s="9"/>
      <c r="B19" s="9"/>
      <c r="E19" t="s">
        <v>57</v>
      </c>
    </row>
    <row r="20" spans="1:5" x14ac:dyDescent="0.2">
      <c r="A20" s="9"/>
      <c r="B20" s="9"/>
      <c r="E20" t="s">
        <v>58</v>
      </c>
    </row>
    <row r="21" spans="1:5" x14ac:dyDescent="0.2">
      <c r="A21" s="9"/>
      <c r="B21" s="9"/>
      <c r="E21" t="s">
        <v>59</v>
      </c>
    </row>
    <row r="22" spans="1:5" x14ac:dyDescent="0.2">
      <c r="A22" s="9"/>
      <c r="B22" s="9"/>
    </row>
    <row r="23" spans="1:5" x14ac:dyDescent="0.2">
      <c r="A23" s="9" t="s">
        <v>28</v>
      </c>
      <c r="B23" s="9"/>
      <c r="D23" t="s">
        <v>29</v>
      </c>
    </row>
    <row r="24" spans="1:5" x14ac:dyDescent="0.2">
      <c r="A24" s="9"/>
      <c r="B24" s="9"/>
      <c r="D24" t="s">
        <v>30</v>
      </c>
    </row>
    <row r="25" spans="1:5" x14ac:dyDescent="0.2">
      <c r="A25" s="9"/>
      <c r="B25" s="9"/>
      <c r="D25" s="2"/>
    </row>
    <row r="26" spans="1:5" x14ac:dyDescent="0.2">
      <c r="A26" s="9" t="s">
        <v>31</v>
      </c>
      <c r="B26" s="9"/>
      <c r="D26" t="s">
        <v>34</v>
      </c>
    </row>
    <row r="27" spans="1:5" x14ac:dyDescent="0.2">
      <c r="D27" s="3"/>
    </row>
    <row r="28" spans="1:5" x14ac:dyDescent="0.2">
      <c r="B28" t="s">
        <v>33</v>
      </c>
      <c r="D28" t="s">
        <v>32</v>
      </c>
    </row>
    <row r="31" spans="1:5" x14ac:dyDescent="0.2">
      <c r="A31" s="9" t="s">
        <v>35</v>
      </c>
      <c r="B31" s="9"/>
      <c r="D31" t="s">
        <v>45</v>
      </c>
    </row>
    <row r="32" spans="1:5" x14ac:dyDescent="0.2">
      <c r="A32" s="8"/>
      <c r="B32" s="8"/>
      <c r="D32" t="s">
        <v>46</v>
      </c>
    </row>
    <row r="33" spans="1:7" x14ac:dyDescent="0.2">
      <c r="A33" s="8"/>
      <c r="B33" s="8"/>
    </row>
    <row r="34" spans="1:7" x14ac:dyDescent="0.2">
      <c r="A34" s="9" t="s">
        <v>36</v>
      </c>
      <c r="B34" s="8"/>
      <c r="D34" t="s">
        <v>37</v>
      </c>
    </row>
    <row r="35" spans="1:7" x14ac:dyDescent="0.2">
      <c r="A35" s="8"/>
      <c r="B35" s="8"/>
      <c r="D35" t="s">
        <v>38</v>
      </c>
    </row>
    <row r="36" spans="1:7" x14ac:dyDescent="0.2">
      <c r="D36" t="s">
        <v>39</v>
      </c>
    </row>
    <row r="37" spans="1:7" x14ac:dyDescent="0.2">
      <c r="D37" t="s">
        <v>40</v>
      </c>
    </row>
    <row r="38" spans="1:7" x14ac:dyDescent="0.2">
      <c r="D38" t="s">
        <v>41</v>
      </c>
    </row>
    <row r="39" spans="1:7" x14ac:dyDescent="0.2">
      <c r="D39" t="s">
        <v>42</v>
      </c>
    </row>
    <row r="40" spans="1:7" x14ac:dyDescent="0.2">
      <c r="D40" t="s">
        <v>43</v>
      </c>
    </row>
    <row r="41" spans="1:7" x14ac:dyDescent="0.2">
      <c r="D41" t="s">
        <v>44</v>
      </c>
    </row>
    <row r="43" spans="1:7" ht="15" x14ac:dyDescent="0.25">
      <c r="A43" s="11" t="s">
        <v>63</v>
      </c>
      <c r="D43" t="s">
        <v>64</v>
      </c>
    </row>
    <row r="44" spans="1:7" x14ac:dyDescent="0.2">
      <c r="D44" t="s">
        <v>65</v>
      </c>
    </row>
    <row r="45" spans="1:7" x14ac:dyDescent="0.2">
      <c r="D45" t="s">
        <v>66</v>
      </c>
    </row>
    <row r="46" spans="1:7" x14ac:dyDescent="0.2">
      <c r="D46" t="s">
        <v>67</v>
      </c>
    </row>
    <row r="48" spans="1:7" x14ac:dyDescent="0.2">
      <c r="D48" s="10" t="s">
        <v>68</v>
      </c>
      <c r="E48" s="10"/>
      <c r="F48" s="10"/>
      <c r="G48" s="10"/>
    </row>
    <row r="49" spans="4:7" x14ac:dyDescent="0.2">
      <c r="D49" s="10" t="s">
        <v>69</v>
      </c>
      <c r="E49" s="10"/>
      <c r="F49" s="10"/>
      <c r="G49" s="10"/>
    </row>
    <row r="50" spans="4:7" x14ac:dyDescent="0.2">
      <c r="D50" s="8"/>
      <c r="E50" s="8"/>
      <c r="F50" s="8"/>
      <c r="G50" s="8"/>
    </row>
    <row r="54" spans="4:7" x14ac:dyDescent="0.2">
      <c r="G54">
        <v>2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differentOddEven="1" alignWithMargins="0">
    <oddHeader>&amp;L&amp;"Arial,Kursiv"Reinhard Nocke
Insolvenz- und Schuldnerberater
&amp;C&amp;"Arial,Fett"Vollkostenkalkulation&amp;R&amp;"Arial,Kursiv"Divisionskalkulation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025F5-DD4A-4916-9588-32FA6CA291B5}">
  <dimension ref="B1:W38"/>
  <sheetViews>
    <sheetView showGridLines="0" topLeftCell="A5" workbookViewId="0">
      <selection activeCell="C21" sqref="C21:C27"/>
    </sheetView>
  </sheetViews>
  <sheetFormatPr baseColWidth="10" defaultRowHeight="12.75" x14ac:dyDescent="0.2"/>
  <cols>
    <col min="1" max="1" width="1.28515625" customWidth="1"/>
    <col min="2" max="2" width="33.140625" customWidth="1"/>
    <col min="3" max="3" width="19.28515625" customWidth="1"/>
    <col min="4" max="4" width="3.140625" customWidth="1"/>
    <col min="5" max="5" width="7.7109375" customWidth="1"/>
    <col min="6" max="6" width="14" customWidth="1"/>
    <col min="8" max="8" width="14" customWidth="1"/>
    <col min="9" max="9" width="9.42578125" customWidth="1"/>
    <col min="10" max="10" width="10.7109375" customWidth="1"/>
    <col min="11" max="11" width="2.5703125" customWidth="1"/>
    <col min="12" max="12" width="11.7109375" style="4" bestFit="1" customWidth="1"/>
    <col min="13" max="13" width="11.42578125" style="4"/>
    <col min="14" max="14" width="10" style="4" customWidth="1"/>
    <col min="15" max="15" width="11" style="4" customWidth="1"/>
    <col min="16" max="16" width="9.42578125" style="4" customWidth="1"/>
    <col min="17" max="17" width="2.28515625" style="4" customWidth="1"/>
    <col min="18" max="18" width="3.85546875" style="4" customWidth="1"/>
    <col min="19" max="19" width="22.28515625" style="4" customWidth="1"/>
    <col min="20" max="20" width="1.42578125" customWidth="1"/>
  </cols>
  <sheetData>
    <row r="1" spans="2:22" ht="15.75" x14ac:dyDescent="0.25">
      <c r="L1" s="19"/>
      <c r="T1" s="19"/>
      <c r="V1" s="67"/>
    </row>
    <row r="2" spans="2:22" ht="41.25" customHeight="1" thickBot="1" x14ac:dyDescent="0.25">
      <c r="B2" s="152" t="s">
        <v>95</v>
      </c>
      <c r="C2" s="153"/>
      <c r="D2" s="153"/>
      <c r="E2" s="154" t="s">
        <v>110</v>
      </c>
      <c r="F2" s="155"/>
      <c r="G2" s="155"/>
      <c r="H2" s="155"/>
      <c r="I2" s="155"/>
      <c r="J2" s="155"/>
      <c r="K2" s="18"/>
      <c r="L2" s="156" t="s">
        <v>111</v>
      </c>
      <c r="M2" s="156"/>
      <c r="N2" s="156"/>
      <c r="O2" s="156"/>
      <c r="P2" s="156"/>
      <c r="Q2" s="156"/>
      <c r="R2" s="156"/>
      <c r="S2" s="156"/>
    </row>
    <row r="3" spans="2:22" ht="13.5" thickBot="1" x14ac:dyDescent="0.25">
      <c r="B3" s="69" t="s">
        <v>22</v>
      </c>
      <c r="C3" s="86"/>
      <c r="E3" s="96" t="s">
        <v>73</v>
      </c>
      <c r="F3" s="97"/>
      <c r="G3" s="97"/>
      <c r="H3" s="97"/>
      <c r="I3" s="46"/>
      <c r="J3" s="98"/>
      <c r="L3" s="45" t="s">
        <v>74</v>
      </c>
      <c r="M3" s="46"/>
      <c r="N3" s="46"/>
      <c r="O3" s="46"/>
      <c r="P3" s="46"/>
      <c r="Q3" s="46"/>
      <c r="R3" s="46"/>
      <c r="S3" s="47">
        <f>C30</f>
        <v>423500</v>
      </c>
    </row>
    <row r="4" spans="2:22" ht="12.75" customHeight="1" x14ac:dyDescent="0.2">
      <c r="B4" s="87" t="s">
        <v>2</v>
      </c>
      <c r="C4" s="88"/>
      <c r="E4" s="55"/>
      <c r="F4" s="53" t="s">
        <v>4</v>
      </c>
      <c r="G4" s="53"/>
      <c r="H4" s="53"/>
      <c r="I4" s="53"/>
      <c r="J4" s="99">
        <v>365</v>
      </c>
      <c r="L4" s="48" t="s">
        <v>14</v>
      </c>
      <c r="M4" s="49"/>
      <c r="N4" s="49"/>
      <c r="O4" s="49"/>
      <c r="P4" s="49"/>
      <c r="Q4" s="49"/>
      <c r="R4" s="49"/>
      <c r="S4" s="50">
        <f>C6</f>
        <v>65000</v>
      </c>
    </row>
    <row r="5" spans="2:22" ht="17.100000000000001" customHeight="1" x14ac:dyDescent="0.2">
      <c r="B5" s="89"/>
      <c r="C5" s="90"/>
      <c r="E5" s="55"/>
      <c r="F5" s="100" t="s">
        <v>10</v>
      </c>
      <c r="G5" s="53"/>
      <c r="H5" s="53"/>
      <c r="I5" s="53"/>
      <c r="J5" s="99">
        <v>105</v>
      </c>
      <c r="L5" s="48" t="s">
        <v>19</v>
      </c>
      <c r="M5" s="49"/>
      <c r="N5" s="51">
        <f>O17</f>
        <v>0.3</v>
      </c>
      <c r="O5" s="49"/>
      <c r="P5" s="49"/>
      <c r="Q5" s="49"/>
      <c r="R5" s="49"/>
      <c r="S5" s="50">
        <f>N5*S4</f>
        <v>19500</v>
      </c>
    </row>
    <row r="6" spans="2:22" ht="17.100000000000001" customHeight="1" x14ac:dyDescent="0.2">
      <c r="B6" s="91" t="s">
        <v>3</v>
      </c>
      <c r="C6" s="42">
        <v>65000</v>
      </c>
      <c r="E6" s="55"/>
      <c r="F6" s="100" t="s">
        <v>5</v>
      </c>
      <c r="G6" s="53"/>
      <c r="H6" s="53"/>
      <c r="I6" s="53"/>
      <c r="J6" s="99">
        <f>J4-J5</f>
        <v>260</v>
      </c>
      <c r="L6" s="52"/>
      <c r="M6" s="53"/>
      <c r="N6" s="53"/>
      <c r="O6" s="53"/>
      <c r="P6" s="53"/>
      <c r="Q6" s="53"/>
      <c r="R6" s="53"/>
      <c r="S6" s="54"/>
    </row>
    <row r="7" spans="2:22" ht="17.100000000000001" customHeight="1" x14ac:dyDescent="0.2">
      <c r="B7" s="91"/>
      <c r="C7" s="92"/>
      <c r="E7" s="55"/>
      <c r="F7" s="101" t="s">
        <v>6</v>
      </c>
      <c r="G7" s="49"/>
      <c r="H7" s="49"/>
      <c r="I7" s="49"/>
      <c r="J7" s="20">
        <v>11</v>
      </c>
      <c r="L7" s="55" t="s">
        <v>101</v>
      </c>
      <c r="M7" s="56"/>
      <c r="N7" s="53"/>
      <c r="O7" s="49"/>
      <c r="P7" s="49"/>
      <c r="Q7" s="49"/>
      <c r="R7" s="49"/>
      <c r="S7" s="50">
        <f>S3-S4-S5</f>
        <v>339000</v>
      </c>
    </row>
    <row r="8" spans="2:22" ht="13.5" customHeight="1" x14ac:dyDescent="0.25">
      <c r="B8" s="93" t="s">
        <v>75</v>
      </c>
      <c r="C8" s="92"/>
      <c r="E8" s="55"/>
      <c r="F8" s="101" t="s">
        <v>7</v>
      </c>
      <c r="G8" s="49"/>
      <c r="H8" s="49"/>
      <c r="I8" s="49"/>
      <c r="J8" s="20">
        <v>30</v>
      </c>
      <c r="L8" s="52"/>
      <c r="M8" s="53"/>
      <c r="N8" s="53"/>
      <c r="O8" s="53"/>
      <c r="P8" s="53"/>
      <c r="Q8" s="53"/>
      <c r="R8" s="53"/>
      <c r="S8" s="54"/>
    </row>
    <row r="9" spans="2:22" ht="13.5" customHeight="1" x14ac:dyDescent="0.2">
      <c r="B9" s="91" t="s">
        <v>76</v>
      </c>
      <c r="C9" s="42">
        <v>140000</v>
      </c>
      <c r="E9" s="55"/>
      <c r="F9" s="101" t="s">
        <v>18</v>
      </c>
      <c r="G9" s="49"/>
      <c r="H9" s="49"/>
      <c r="I9" s="49"/>
      <c r="J9" s="21">
        <v>10</v>
      </c>
      <c r="L9" s="52" t="s">
        <v>102</v>
      </c>
      <c r="M9" s="53"/>
      <c r="N9" s="53"/>
      <c r="O9" s="53"/>
      <c r="P9" s="53"/>
      <c r="Q9" s="53"/>
      <c r="R9" s="53"/>
      <c r="S9" s="57"/>
    </row>
    <row r="10" spans="2:22" ht="17.100000000000001" customHeight="1" x14ac:dyDescent="0.2">
      <c r="B10" s="91" t="s">
        <v>77</v>
      </c>
      <c r="C10" s="42">
        <v>15000</v>
      </c>
      <c r="E10" s="55"/>
      <c r="F10" s="101" t="s">
        <v>8</v>
      </c>
      <c r="G10" s="49"/>
      <c r="H10" s="49"/>
      <c r="I10" s="49"/>
      <c r="J10" s="22">
        <v>3</v>
      </c>
      <c r="L10" s="58">
        <f>J30</f>
        <v>4944</v>
      </c>
      <c r="M10" s="59" t="s">
        <v>103</v>
      </c>
      <c r="N10" s="60">
        <f>O18</f>
        <v>15</v>
      </c>
      <c r="O10" s="53"/>
      <c r="P10" s="53"/>
      <c r="Q10" s="53"/>
      <c r="R10" s="53"/>
      <c r="S10" s="57">
        <f>L10*N10</f>
        <v>74160</v>
      </c>
    </row>
    <row r="11" spans="2:22" ht="17.100000000000001" customHeight="1" x14ac:dyDescent="0.2">
      <c r="B11" s="91" t="s">
        <v>78</v>
      </c>
      <c r="C11" s="42">
        <v>10000</v>
      </c>
      <c r="E11" s="55"/>
      <c r="F11" s="101"/>
      <c r="G11" s="49"/>
      <c r="H11" s="49"/>
      <c r="I11" s="49"/>
      <c r="J11" s="102"/>
      <c r="L11" s="52"/>
      <c r="M11" s="53"/>
      <c r="N11" s="53"/>
      <c r="O11" s="53"/>
      <c r="P11" s="53"/>
      <c r="Q11" s="53"/>
      <c r="R11" s="53"/>
      <c r="S11" s="54"/>
    </row>
    <row r="12" spans="2:22" ht="17.100000000000001" customHeight="1" x14ac:dyDescent="0.2">
      <c r="B12" s="91" t="s">
        <v>79</v>
      </c>
      <c r="C12" s="42">
        <v>7500</v>
      </c>
      <c r="E12" s="55"/>
      <c r="F12" s="100" t="s">
        <v>9</v>
      </c>
      <c r="G12" s="53"/>
      <c r="H12" s="53"/>
      <c r="I12" s="53"/>
      <c r="J12" s="99">
        <f>J6-J7-J8-J9-J10</f>
        <v>206</v>
      </c>
      <c r="L12" s="52"/>
      <c r="M12" s="53"/>
      <c r="N12" s="53"/>
      <c r="O12" s="53"/>
      <c r="P12" s="53"/>
      <c r="Q12" s="53"/>
      <c r="R12" s="53"/>
      <c r="S12" s="54"/>
    </row>
    <row r="13" spans="2:22" ht="17.100000000000001" customHeight="1" x14ac:dyDescent="0.2">
      <c r="B13" s="91" t="s">
        <v>0</v>
      </c>
      <c r="C13" s="42">
        <v>20000</v>
      </c>
      <c r="E13" s="55"/>
      <c r="F13" s="49" t="s">
        <v>11</v>
      </c>
      <c r="G13" s="49"/>
      <c r="H13" s="49"/>
      <c r="I13" s="49"/>
      <c r="J13" s="20">
        <v>8</v>
      </c>
      <c r="L13" s="61" t="s">
        <v>15</v>
      </c>
      <c r="M13" s="62"/>
      <c r="N13" s="62"/>
      <c r="O13" s="62"/>
      <c r="P13" s="62"/>
      <c r="Q13" s="62"/>
      <c r="R13" s="62"/>
      <c r="S13" s="63">
        <f>S7-S10</f>
        <v>264840</v>
      </c>
    </row>
    <row r="14" spans="2:22" ht="17.100000000000001" customHeight="1" x14ac:dyDescent="0.25">
      <c r="B14" s="91" t="s">
        <v>1</v>
      </c>
      <c r="C14" s="42">
        <v>8000</v>
      </c>
      <c r="E14" s="55"/>
      <c r="F14" s="103" t="s">
        <v>48</v>
      </c>
      <c r="G14" s="104"/>
      <c r="H14" s="104"/>
      <c r="I14" s="104"/>
      <c r="J14" s="105">
        <f>J12*J13</f>
        <v>1648</v>
      </c>
      <c r="K14" s="23"/>
      <c r="L14" s="61" t="s">
        <v>16</v>
      </c>
      <c r="M14" s="62"/>
      <c r="N14" s="62"/>
      <c r="O14" s="62"/>
      <c r="P14" s="62"/>
      <c r="Q14" s="62"/>
      <c r="R14" s="62"/>
      <c r="S14" s="63"/>
    </row>
    <row r="15" spans="2:22" ht="17.100000000000001" customHeight="1" thickBot="1" x14ac:dyDescent="0.25">
      <c r="B15" s="91" t="s">
        <v>80</v>
      </c>
      <c r="C15" s="42">
        <v>7000</v>
      </c>
      <c r="E15" s="55"/>
      <c r="F15" s="100"/>
      <c r="G15" s="53"/>
      <c r="H15" s="53"/>
      <c r="I15" s="53"/>
      <c r="J15" s="99"/>
      <c r="L15" s="64"/>
      <c r="M15" s="65"/>
      <c r="N15" s="65"/>
      <c r="O15" s="65"/>
      <c r="P15" s="65"/>
      <c r="Q15" s="65"/>
      <c r="R15" s="65"/>
      <c r="S15" s="66"/>
    </row>
    <row r="16" spans="2:22" ht="17.100000000000001" customHeight="1" x14ac:dyDescent="0.25">
      <c r="B16" s="91" t="s">
        <v>81</v>
      </c>
      <c r="C16" s="42">
        <v>9500</v>
      </c>
      <c r="E16" s="55"/>
      <c r="F16" s="106" t="s">
        <v>82</v>
      </c>
      <c r="G16" s="106"/>
      <c r="H16" s="49"/>
      <c r="I16" s="49"/>
      <c r="J16" s="99"/>
      <c r="L16"/>
      <c r="M16"/>
      <c r="N16"/>
      <c r="O16"/>
      <c r="P16"/>
      <c r="Q16"/>
      <c r="R16"/>
      <c r="S16"/>
    </row>
    <row r="17" spans="2:23" ht="17.100000000000001" customHeight="1" x14ac:dyDescent="0.25">
      <c r="B17" s="91" t="s">
        <v>83</v>
      </c>
      <c r="C17" s="43">
        <v>11500</v>
      </c>
      <c r="E17" s="55"/>
      <c r="F17" s="106"/>
      <c r="G17" s="106"/>
      <c r="H17" s="49"/>
      <c r="I17" s="49"/>
      <c r="J17" s="99"/>
      <c r="L17" s="9" t="s">
        <v>20</v>
      </c>
      <c r="M17" s="9"/>
      <c r="N17" s="24"/>
      <c r="O17" s="25">
        <v>0.3</v>
      </c>
      <c r="P17" s="157"/>
      <c r="Q17" s="158"/>
      <c r="R17" s="158"/>
      <c r="S17" s="158"/>
    </row>
    <row r="18" spans="2:23" ht="17.100000000000001" customHeight="1" x14ac:dyDescent="0.25">
      <c r="B18" s="94" t="s">
        <v>84</v>
      </c>
      <c r="C18" s="95">
        <f>SUM(C9:C17)</f>
        <v>228500</v>
      </c>
      <c r="E18" s="55"/>
      <c r="F18" s="49" t="s">
        <v>85</v>
      </c>
      <c r="G18" s="49"/>
      <c r="H18" s="49"/>
      <c r="I18" s="27">
        <v>0.25</v>
      </c>
      <c r="J18" s="99">
        <f>J14*I18</f>
        <v>412</v>
      </c>
      <c r="L18" s="9" t="s">
        <v>104</v>
      </c>
      <c r="M18" s="9"/>
      <c r="N18" s="24"/>
      <c r="O18" s="44">
        <v>15</v>
      </c>
      <c r="P18" s="26"/>
      <c r="Q18" s="26"/>
      <c r="R18" s="26"/>
      <c r="S18" s="26"/>
      <c r="T18" s="30"/>
    </row>
    <row r="19" spans="2:23" ht="9.75" customHeight="1" x14ac:dyDescent="0.25">
      <c r="B19" s="94"/>
      <c r="C19" s="95"/>
      <c r="E19" s="55"/>
      <c r="F19" s="49"/>
      <c r="G19" s="49"/>
      <c r="H19" s="49"/>
      <c r="I19" s="107"/>
      <c r="J19" s="99"/>
      <c r="L19" s="28"/>
      <c r="M19" s="29"/>
      <c r="N19" s="30"/>
      <c r="O19" s="30"/>
      <c r="P19" s="30"/>
      <c r="Q19" s="30"/>
      <c r="R19" s="30"/>
      <c r="S19" s="30"/>
      <c r="T19" s="30"/>
    </row>
    <row r="20" spans="2:23" ht="17.100000000000001" customHeight="1" thickBot="1" x14ac:dyDescent="0.3">
      <c r="B20" s="93" t="s">
        <v>86</v>
      </c>
      <c r="C20" s="92"/>
      <c r="E20" s="55"/>
      <c r="F20" s="100" t="s">
        <v>12</v>
      </c>
      <c r="G20" s="53"/>
      <c r="H20" s="53"/>
      <c r="I20" s="53"/>
      <c r="J20" s="99">
        <f>J14-J18</f>
        <v>1236</v>
      </c>
      <c r="L20" s="120" t="s">
        <v>112</v>
      </c>
      <c r="M20" s="120"/>
      <c r="N20" s="120"/>
      <c r="O20" s="120"/>
      <c r="P20" s="120"/>
      <c r="Q20" s="121"/>
      <c r="R20" s="121"/>
      <c r="S20" s="121"/>
    </row>
    <row r="21" spans="2:23" ht="17.100000000000001" customHeight="1" x14ac:dyDescent="0.2">
      <c r="B21" s="91" t="s">
        <v>87</v>
      </c>
      <c r="C21" s="42">
        <v>60000</v>
      </c>
      <c r="E21" s="55"/>
      <c r="F21" s="49"/>
      <c r="G21" s="49"/>
      <c r="H21" s="49"/>
      <c r="I21" s="49"/>
      <c r="J21" s="99"/>
      <c r="L21" s="69"/>
      <c r="M21" s="70"/>
      <c r="N21" s="70"/>
      <c r="O21" s="70"/>
      <c r="P21" s="70"/>
      <c r="Q21" s="70"/>
      <c r="R21" s="70"/>
      <c r="S21" s="71"/>
      <c r="W21" s="68"/>
    </row>
    <row r="22" spans="2:23" ht="17.100000000000001" customHeight="1" thickBot="1" x14ac:dyDescent="0.25">
      <c r="B22" s="91" t="s">
        <v>97</v>
      </c>
      <c r="C22" s="42">
        <v>15000</v>
      </c>
      <c r="E22" s="55"/>
      <c r="F22" s="49" t="s">
        <v>47</v>
      </c>
      <c r="G22" s="49"/>
      <c r="H22" s="49"/>
      <c r="I22" s="49"/>
      <c r="J22" s="99"/>
      <c r="L22" s="159" t="s">
        <v>105</v>
      </c>
      <c r="M22" s="160"/>
      <c r="N22" s="72" t="s">
        <v>13</v>
      </c>
      <c r="O22" s="164">
        <f>S13</f>
        <v>264840</v>
      </c>
      <c r="P22" s="164"/>
      <c r="Q22" s="73" t="s">
        <v>88</v>
      </c>
      <c r="R22" s="73"/>
      <c r="S22" s="74">
        <f>O22/O23</f>
        <v>3.5711974110032361</v>
      </c>
    </row>
    <row r="23" spans="2:23" ht="17.100000000000001" customHeight="1" thickTop="1" thickBot="1" x14ac:dyDescent="0.25">
      <c r="B23" s="91" t="s">
        <v>98</v>
      </c>
      <c r="C23" s="42">
        <v>15000</v>
      </c>
      <c r="E23" s="52"/>
      <c r="F23" s="49"/>
      <c r="G23" s="49"/>
      <c r="H23" s="49"/>
      <c r="I23" s="49"/>
      <c r="J23" s="99"/>
      <c r="L23" s="144" t="s">
        <v>106</v>
      </c>
      <c r="M23" s="145"/>
      <c r="N23" s="75"/>
      <c r="O23" s="165">
        <f>S10</f>
        <v>74160</v>
      </c>
      <c r="P23" s="165"/>
      <c r="Q23" s="76"/>
      <c r="R23" s="76"/>
      <c r="S23" s="77"/>
    </row>
    <row r="24" spans="2:23" ht="17.100000000000001" customHeight="1" x14ac:dyDescent="0.25">
      <c r="B24" s="91" t="s">
        <v>96</v>
      </c>
      <c r="C24" s="42">
        <v>15000</v>
      </c>
      <c r="E24" s="52"/>
      <c r="F24" s="49"/>
      <c r="G24" s="62" t="s">
        <v>89</v>
      </c>
      <c r="H24" s="106"/>
      <c r="I24" s="49"/>
      <c r="J24" s="99"/>
      <c r="L24" s="28"/>
      <c r="M24" s="29"/>
      <c r="N24" s="30"/>
      <c r="O24" s="30"/>
      <c r="P24" s="30"/>
      <c r="Q24" s="30"/>
      <c r="R24" s="30"/>
      <c r="S24" s="30"/>
    </row>
    <row r="25" spans="2:23" ht="17.100000000000001" customHeight="1" thickBot="1" x14ac:dyDescent="0.3">
      <c r="B25" s="91" t="s">
        <v>100</v>
      </c>
      <c r="C25" s="42"/>
      <c r="E25" s="31">
        <v>1</v>
      </c>
      <c r="F25" s="108" t="s">
        <v>71</v>
      </c>
      <c r="G25" s="147">
        <v>0.5</v>
      </c>
      <c r="H25" s="148"/>
      <c r="I25" s="49">
        <f>E25*G25</f>
        <v>0.5</v>
      </c>
      <c r="J25" s="99"/>
      <c r="L25" s="120" t="s">
        <v>113</v>
      </c>
      <c r="M25" s="120"/>
      <c r="N25" s="120"/>
      <c r="O25" s="120"/>
      <c r="P25" s="120"/>
      <c r="Q25" s="119"/>
      <c r="R25" s="119"/>
      <c r="S25" s="119"/>
    </row>
    <row r="26" spans="2:23" ht="17.100000000000001" customHeight="1" x14ac:dyDescent="0.2">
      <c r="B26" s="91" t="s">
        <v>99</v>
      </c>
      <c r="C26" s="42">
        <v>5000</v>
      </c>
      <c r="E26" s="32">
        <v>3</v>
      </c>
      <c r="F26" s="108" t="s">
        <v>90</v>
      </c>
      <c r="G26" s="147">
        <v>1</v>
      </c>
      <c r="H26" s="148"/>
      <c r="I26" s="49">
        <f>E26*G26</f>
        <v>3</v>
      </c>
      <c r="J26" s="99"/>
      <c r="L26" s="78"/>
      <c r="M26" s="79"/>
      <c r="N26" s="79"/>
      <c r="O26" s="79"/>
      <c r="P26" s="79"/>
      <c r="Q26" s="79"/>
      <c r="R26" s="79"/>
      <c r="S26" s="80"/>
    </row>
    <row r="27" spans="2:23" ht="17.100000000000001" customHeight="1" x14ac:dyDescent="0.2">
      <c r="B27" s="91" t="s">
        <v>91</v>
      </c>
      <c r="C27" s="20">
        <v>20000</v>
      </c>
      <c r="E27" s="32">
        <v>1</v>
      </c>
      <c r="F27" s="108" t="s">
        <v>92</v>
      </c>
      <c r="G27" s="147">
        <v>0.5</v>
      </c>
      <c r="H27" s="162"/>
      <c r="I27" s="109">
        <f>E27*G27</f>
        <v>0.5</v>
      </c>
      <c r="J27" s="110"/>
      <c r="L27" s="81" t="s">
        <v>107</v>
      </c>
      <c r="M27" s="53"/>
      <c r="N27" s="53"/>
      <c r="O27" s="53"/>
      <c r="P27" s="53"/>
      <c r="Q27" s="53"/>
      <c r="R27" s="53"/>
      <c r="S27" s="57">
        <f>O18</f>
        <v>15</v>
      </c>
    </row>
    <row r="28" spans="2:23" ht="15.75" customHeight="1" x14ac:dyDescent="0.25">
      <c r="B28" s="93" t="s">
        <v>93</v>
      </c>
      <c r="C28" s="95">
        <f>SUM(C21:C27)</f>
        <v>130000</v>
      </c>
      <c r="E28" s="55"/>
      <c r="F28" s="108"/>
      <c r="G28" s="111"/>
      <c r="H28" s="59"/>
      <c r="I28" s="112">
        <f>I25+I26+I27</f>
        <v>4</v>
      </c>
      <c r="J28" s="110"/>
      <c r="L28" s="82" t="s">
        <v>108</v>
      </c>
      <c r="M28" s="53"/>
      <c r="N28" s="62"/>
      <c r="O28" s="83">
        <f>S22</f>
        <v>3.5711974110032361</v>
      </c>
      <c r="P28" s="62"/>
      <c r="Q28" s="62"/>
      <c r="R28" s="62"/>
      <c r="S28" s="57">
        <f>O28*S27</f>
        <v>53.567961165048544</v>
      </c>
    </row>
    <row r="29" spans="2:23" ht="14.25" x14ac:dyDescent="0.2">
      <c r="B29" s="91"/>
      <c r="C29" s="92"/>
      <c r="E29" s="55"/>
      <c r="F29" s="108"/>
      <c r="G29" s="111"/>
      <c r="H29" s="59"/>
      <c r="I29" s="113"/>
      <c r="J29" s="110"/>
      <c r="L29" s="149" t="s">
        <v>109</v>
      </c>
      <c r="M29" s="150"/>
      <c r="N29" s="72"/>
      <c r="O29" s="163"/>
      <c r="P29" s="163"/>
      <c r="Q29" s="53"/>
      <c r="R29" s="84"/>
      <c r="S29" s="63">
        <f>S27+S28</f>
        <v>68.567961165048544</v>
      </c>
    </row>
    <row r="30" spans="2:23" ht="15.75" thickBot="1" x14ac:dyDescent="0.3">
      <c r="B30" s="33" t="s">
        <v>74</v>
      </c>
      <c r="C30" s="34">
        <f>C6+C18+C28</f>
        <v>423500</v>
      </c>
      <c r="E30" s="114"/>
      <c r="F30" s="115" t="s">
        <v>114</v>
      </c>
      <c r="G30" s="116"/>
      <c r="H30" s="76"/>
      <c r="I30" s="117"/>
      <c r="J30" s="118">
        <f>I28*J20</f>
        <v>4944</v>
      </c>
      <c r="L30" s="85"/>
      <c r="M30" s="75"/>
      <c r="N30" s="75"/>
      <c r="O30" s="143"/>
      <c r="P30" s="143"/>
      <c r="Q30" s="76"/>
      <c r="R30" s="76"/>
      <c r="S30" s="77"/>
    </row>
    <row r="31" spans="2:23" x14ac:dyDescent="0.2">
      <c r="B31" s="35"/>
      <c r="C31" s="35"/>
      <c r="D31" s="36"/>
      <c r="E31" s="36"/>
      <c r="F31" s="24"/>
      <c r="G31" s="37"/>
      <c r="H31" s="36"/>
      <c r="I31" s="38"/>
      <c r="J31" s="39"/>
      <c r="L31"/>
      <c r="M31"/>
      <c r="N31"/>
      <c r="O31"/>
      <c r="P31"/>
      <c r="Q31"/>
      <c r="R31"/>
      <c r="S31"/>
    </row>
    <row r="32" spans="2:23" ht="15" x14ac:dyDescent="0.25">
      <c r="B32" s="41" t="s">
        <v>94</v>
      </c>
      <c r="C32" s="41"/>
      <c r="D32" s="41"/>
      <c r="E32" s="41"/>
      <c r="F32" s="41"/>
      <c r="G32" s="41"/>
      <c r="H32" s="41"/>
      <c r="I32" s="41"/>
      <c r="J32" s="40"/>
      <c r="K32" s="41"/>
      <c r="L32" s="41" t="s">
        <v>17</v>
      </c>
      <c r="M32" s="41"/>
      <c r="N32" s="41"/>
      <c r="O32" s="41"/>
      <c r="P32" s="40"/>
      <c r="Q32"/>
      <c r="R32"/>
      <c r="S32"/>
    </row>
    <row r="33" spans="12:19" x14ac:dyDescent="0.2">
      <c r="Q33" s="8"/>
      <c r="R33" s="8"/>
      <c r="S33"/>
    </row>
    <row r="34" spans="12:19" x14ac:dyDescent="0.2">
      <c r="L34"/>
      <c r="M34"/>
      <c r="N34"/>
      <c r="O34"/>
      <c r="P34"/>
      <c r="Q34"/>
      <c r="R34"/>
      <c r="S34"/>
    </row>
    <row r="38" spans="12:19" ht="15" x14ac:dyDescent="0.25">
      <c r="L38" s="41"/>
      <c r="M38" s="41"/>
      <c r="N38" s="41"/>
      <c r="O38" s="41"/>
      <c r="P38" s="41"/>
      <c r="Q38" s="41"/>
      <c r="R38" s="41"/>
      <c r="S38" s="41"/>
    </row>
  </sheetData>
  <mergeCells count="14">
    <mergeCell ref="O30:P30"/>
    <mergeCell ref="G25:H25"/>
    <mergeCell ref="G26:H26"/>
    <mergeCell ref="G27:H27"/>
    <mergeCell ref="B2:D2"/>
    <mergeCell ref="E2:J2"/>
    <mergeCell ref="P17:S17"/>
    <mergeCell ref="L29:M29"/>
    <mergeCell ref="O29:P29"/>
    <mergeCell ref="L22:M22"/>
    <mergeCell ref="O22:P22"/>
    <mergeCell ref="O23:P23"/>
    <mergeCell ref="L2:S2"/>
    <mergeCell ref="L23:M23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9A4A-CC80-439E-A1E5-443944BE5F6B}">
  <dimension ref="B1:W38"/>
  <sheetViews>
    <sheetView showGridLines="0" tabSelected="1" topLeftCell="A4" workbookViewId="0">
      <selection activeCell="E27" sqref="E27"/>
    </sheetView>
  </sheetViews>
  <sheetFormatPr baseColWidth="10" defaultRowHeight="12.75" x14ac:dyDescent="0.2"/>
  <cols>
    <col min="1" max="1" width="1.28515625" customWidth="1"/>
    <col min="2" max="2" width="33.140625" customWidth="1"/>
    <col min="3" max="3" width="19.28515625" customWidth="1"/>
    <col min="4" max="4" width="3.140625" customWidth="1"/>
    <col min="5" max="5" width="7.7109375" customWidth="1"/>
    <col min="6" max="6" width="14" customWidth="1"/>
    <col min="8" max="8" width="14" customWidth="1"/>
    <col min="9" max="9" width="9.42578125" customWidth="1"/>
    <col min="10" max="10" width="10.7109375" customWidth="1"/>
    <col min="11" max="11" width="2.5703125" customWidth="1"/>
    <col min="12" max="12" width="11.7109375" bestFit="1" customWidth="1"/>
    <col min="14" max="14" width="10" customWidth="1"/>
    <col min="15" max="15" width="11" customWidth="1"/>
    <col min="16" max="16" width="9.42578125" customWidth="1"/>
    <col min="17" max="17" width="2.28515625" customWidth="1"/>
    <col min="18" max="18" width="3.85546875" customWidth="1"/>
    <col min="19" max="19" width="22.28515625" customWidth="1"/>
    <col min="20" max="20" width="1.42578125" customWidth="1"/>
  </cols>
  <sheetData>
    <row r="1" spans="2:22" ht="15.75" x14ac:dyDescent="0.25">
      <c r="L1" s="19"/>
      <c r="T1" s="19"/>
      <c r="V1" s="67"/>
    </row>
    <row r="2" spans="2:22" ht="41.25" customHeight="1" thickBot="1" x14ac:dyDescent="0.25">
      <c r="B2" s="152" t="s">
        <v>95</v>
      </c>
      <c r="C2" s="153"/>
      <c r="D2" s="153"/>
      <c r="E2" s="154" t="s">
        <v>110</v>
      </c>
      <c r="F2" s="155"/>
      <c r="G2" s="155"/>
      <c r="H2" s="155"/>
      <c r="I2" s="155"/>
      <c r="J2" s="155"/>
      <c r="K2" s="18"/>
      <c r="L2" s="156" t="s">
        <v>111</v>
      </c>
      <c r="M2" s="156"/>
      <c r="N2" s="156"/>
      <c r="O2" s="156"/>
      <c r="P2" s="156"/>
      <c r="Q2" s="156"/>
      <c r="R2" s="156"/>
      <c r="S2" s="156"/>
    </row>
    <row r="3" spans="2:22" ht="13.5" thickBot="1" x14ac:dyDescent="0.25">
      <c r="B3" s="69" t="s">
        <v>22</v>
      </c>
      <c r="C3" s="86"/>
      <c r="E3" s="96" t="s">
        <v>73</v>
      </c>
      <c r="F3" s="97"/>
      <c r="G3" s="97"/>
      <c r="H3" s="97"/>
      <c r="I3" s="46"/>
      <c r="J3" s="98"/>
      <c r="L3" s="45" t="s">
        <v>74</v>
      </c>
      <c r="M3" s="46"/>
      <c r="N3" s="46"/>
      <c r="O3" s="46"/>
      <c r="P3" s="46"/>
      <c r="Q3" s="46"/>
      <c r="R3" s="46"/>
      <c r="S3" s="47">
        <f>C30</f>
        <v>0</v>
      </c>
    </row>
    <row r="4" spans="2:22" ht="12.75" customHeight="1" x14ac:dyDescent="0.2">
      <c r="B4" s="87" t="s">
        <v>2</v>
      </c>
      <c r="C4" s="88"/>
      <c r="E4" s="55"/>
      <c r="F4" s="49" t="s">
        <v>4</v>
      </c>
      <c r="G4" s="49"/>
      <c r="H4" s="49"/>
      <c r="I4" s="49"/>
      <c r="J4" s="99">
        <v>365</v>
      </c>
      <c r="L4" s="48" t="s">
        <v>14</v>
      </c>
      <c r="M4" s="49"/>
      <c r="N4" s="49"/>
      <c r="O4" s="49"/>
      <c r="P4" s="49"/>
      <c r="Q4" s="49"/>
      <c r="R4" s="49"/>
      <c r="S4" s="50">
        <f>C6</f>
        <v>0</v>
      </c>
    </row>
    <row r="5" spans="2:22" ht="17.100000000000001" customHeight="1" x14ac:dyDescent="0.2">
      <c r="B5" s="89"/>
      <c r="C5" s="90"/>
      <c r="E5" s="55"/>
      <c r="F5" s="101" t="s">
        <v>10</v>
      </c>
      <c r="G5" s="49"/>
      <c r="H5" s="49"/>
      <c r="I5" s="49"/>
      <c r="J5" s="99">
        <v>105</v>
      </c>
      <c r="L5" s="48" t="s">
        <v>19</v>
      </c>
      <c r="M5" s="49"/>
      <c r="N5" s="51">
        <f>O17</f>
        <v>0</v>
      </c>
      <c r="O5" s="49"/>
      <c r="P5" s="49"/>
      <c r="Q5" s="49"/>
      <c r="R5" s="49"/>
      <c r="S5" s="50">
        <f>N5*S4</f>
        <v>0</v>
      </c>
    </row>
    <row r="6" spans="2:22" ht="17.100000000000001" customHeight="1" x14ac:dyDescent="0.2">
      <c r="B6" s="123" t="s">
        <v>3</v>
      </c>
      <c r="C6" s="42"/>
      <c r="E6" s="55"/>
      <c r="F6" s="101" t="s">
        <v>5</v>
      </c>
      <c r="G6" s="49"/>
      <c r="H6" s="49"/>
      <c r="I6" s="49"/>
      <c r="J6" s="99">
        <f>J4-J5</f>
        <v>260</v>
      </c>
      <c r="L6" s="55"/>
      <c r="M6" s="49"/>
      <c r="N6" s="49"/>
      <c r="O6" s="49"/>
      <c r="P6" s="49"/>
      <c r="Q6" s="49"/>
      <c r="R6" s="49"/>
      <c r="S6" s="110"/>
    </row>
    <row r="7" spans="2:22" ht="17.100000000000001" customHeight="1" x14ac:dyDescent="0.2">
      <c r="B7" s="123"/>
      <c r="C7" s="124"/>
      <c r="E7" s="55"/>
      <c r="F7" s="101" t="s">
        <v>6</v>
      </c>
      <c r="G7" s="49"/>
      <c r="H7" s="49"/>
      <c r="I7" s="49"/>
      <c r="J7" s="20"/>
      <c r="L7" s="55" t="s">
        <v>101</v>
      </c>
      <c r="M7" s="56"/>
      <c r="N7" s="49"/>
      <c r="O7" s="49"/>
      <c r="P7" s="49"/>
      <c r="Q7" s="49"/>
      <c r="R7" s="49"/>
      <c r="S7" s="50">
        <f>S3-S4-S5</f>
        <v>0</v>
      </c>
    </row>
    <row r="8" spans="2:22" ht="13.5" customHeight="1" x14ac:dyDescent="0.25">
      <c r="B8" s="125" t="s">
        <v>75</v>
      </c>
      <c r="C8" s="124"/>
      <c r="E8" s="55"/>
      <c r="F8" s="101" t="s">
        <v>7</v>
      </c>
      <c r="G8" s="49"/>
      <c r="H8" s="49"/>
      <c r="I8" s="49"/>
      <c r="J8" s="20"/>
      <c r="L8" s="55"/>
      <c r="M8" s="49"/>
      <c r="N8" s="49"/>
      <c r="O8" s="49"/>
      <c r="P8" s="49"/>
      <c r="Q8" s="49"/>
      <c r="R8" s="49"/>
      <c r="S8" s="110"/>
    </row>
    <row r="9" spans="2:22" ht="13.5" customHeight="1" x14ac:dyDescent="0.2">
      <c r="B9" s="123" t="s">
        <v>76</v>
      </c>
      <c r="C9" s="42"/>
      <c r="E9" s="55"/>
      <c r="F9" s="101" t="s">
        <v>18</v>
      </c>
      <c r="G9" s="49"/>
      <c r="H9" s="49"/>
      <c r="I9" s="49"/>
      <c r="J9" s="21"/>
      <c r="L9" s="55" t="s">
        <v>102</v>
      </c>
      <c r="M9" s="49"/>
      <c r="N9" s="49"/>
      <c r="O9" s="49"/>
      <c r="P9" s="49"/>
      <c r="Q9" s="49"/>
      <c r="R9" s="49"/>
      <c r="S9" s="126"/>
    </row>
    <row r="10" spans="2:22" ht="17.100000000000001" customHeight="1" x14ac:dyDescent="0.2">
      <c r="B10" s="123" t="s">
        <v>77</v>
      </c>
      <c r="C10" s="42"/>
      <c r="E10" s="55"/>
      <c r="F10" s="101" t="s">
        <v>8</v>
      </c>
      <c r="G10" s="49"/>
      <c r="H10" s="49"/>
      <c r="I10" s="49"/>
      <c r="J10" s="22"/>
      <c r="L10" s="127">
        <f>J30</f>
        <v>0</v>
      </c>
      <c r="M10" s="128" t="s">
        <v>103</v>
      </c>
      <c r="N10" s="129">
        <f>O18</f>
        <v>0</v>
      </c>
      <c r="O10" s="49"/>
      <c r="P10" s="49"/>
      <c r="Q10" s="49"/>
      <c r="R10" s="49"/>
      <c r="S10" s="126">
        <f>L10*N10</f>
        <v>0</v>
      </c>
    </row>
    <row r="11" spans="2:22" ht="17.100000000000001" customHeight="1" x14ac:dyDescent="0.2">
      <c r="B11" s="123" t="s">
        <v>78</v>
      </c>
      <c r="C11" s="42"/>
      <c r="E11" s="55"/>
      <c r="F11" s="101"/>
      <c r="G11" s="49"/>
      <c r="H11" s="49"/>
      <c r="I11" s="49"/>
      <c r="J11" s="130"/>
      <c r="L11" s="55"/>
      <c r="M11" s="49"/>
      <c r="N11" s="49"/>
      <c r="O11" s="49"/>
      <c r="P11" s="49"/>
      <c r="Q11" s="49"/>
      <c r="R11" s="49"/>
      <c r="S11" s="110"/>
    </row>
    <row r="12" spans="2:22" ht="17.100000000000001" customHeight="1" x14ac:dyDescent="0.2">
      <c r="B12" s="123" t="s">
        <v>79</v>
      </c>
      <c r="C12" s="42"/>
      <c r="E12" s="55"/>
      <c r="F12" s="101" t="s">
        <v>9</v>
      </c>
      <c r="G12" s="49"/>
      <c r="H12" s="49"/>
      <c r="I12" s="49"/>
      <c r="J12" s="99">
        <f>J6-J7-J8-J9-J10</f>
        <v>260</v>
      </c>
      <c r="L12" s="55"/>
      <c r="M12" s="49"/>
      <c r="N12" s="49"/>
      <c r="O12" s="49"/>
      <c r="P12" s="49"/>
      <c r="Q12" s="49"/>
      <c r="R12" s="49"/>
      <c r="S12" s="110"/>
    </row>
    <row r="13" spans="2:22" ht="17.100000000000001" customHeight="1" x14ac:dyDescent="0.2">
      <c r="B13" s="123" t="s">
        <v>0</v>
      </c>
      <c r="C13" s="42"/>
      <c r="E13" s="55"/>
      <c r="F13" s="49" t="s">
        <v>11</v>
      </c>
      <c r="G13" s="49"/>
      <c r="H13" s="49"/>
      <c r="I13" s="49"/>
      <c r="J13" s="20"/>
      <c r="L13" s="61" t="s">
        <v>15</v>
      </c>
      <c r="M13" s="62"/>
      <c r="N13" s="62"/>
      <c r="O13" s="62"/>
      <c r="P13" s="62"/>
      <c r="Q13" s="62"/>
      <c r="R13" s="62"/>
      <c r="S13" s="63">
        <f>S7-S10</f>
        <v>0</v>
      </c>
    </row>
    <row r="14" spans="2:22" ht="17.100000000000001" customHeight="1" x14ac:dyDescent="0.25">
      <c r="B14" s="123" t="s">
        <v>1</v>
      </c>
      <c r="C14" s="42"/>
      <c r="E14" s="55"/>
      <c r="F14" s="131" t="s">
        <v>48</v>
      </c>
      <c r="G14" s="106"/>
      <c r="H14" s="106"/>
      <c r="I14" s="106"/>
      <c r="J14" s="105">
        <f>J12*J13</f>
        <v>0</v>
      </c>
      <c r="K14" s="23"/>
      <c r="L14" s="61" t="s">
        <v>16</v>
      </c>
      <c r="M14" s="62"/>
      <c r="N14" s="62"/>
      <c r="O14" s="62"/>
      <c r="P14" s="62"/>
      <c r="Q14" s="62"/>
      <c r="R14" s="62"/>
      <c r="S14" s="63"/>
    </row>
    <row r="15" spans="2:22" ht="17.100000000000001" customHeight="1" thickBot="1" x14ac:dyDescent="0.25">
      <c r="B15" s="123" t="s">
        <v>80</v>
      </c>
      <c r="C15" s="42"/>
      <c r="E15" s="55"/>
      <c r="F15" s="101"/>
      <c r="G15" s="49"/>
      <c r="H15" s="49"/>
      <c r="I15" s="49"/>
      <c r="J15" s="99"/>
      <c r="L15" s="64"/>
      <c r="M15" s="65"/>
      <c r="N15" s="65"/>
      <c r="O15" s="65"/>
      <c r="P15" s="65"/>
      <c r="Q15" s="65"/>
      <c r="R15" s="65"/>
      <c r="S15" s="66"/>
    </row>
    <row r="16" spans="2:22" ht="17.100000000000001" customHeight="1" x14ac:dyDescent="0.25">
      <c r="B16" s="123" t="s">
        <v>81</v>
      </c>
      <c r="C16" s="42"/>
      <c r="E16" s="55"/>
      <c r="F16" s="106" t="s">
        <v>82</v>
      </c>
      <c r="G16" s="106"/>
      <c r="H16" s="49"/>
      <c r="I16" s="49"/>
      <c r="J16" s="99"/>
    </row>
    <row r="17" spans="2:23" ht="17.100000000000001" customHeight="1" x14ac:dyDescent="0.25">
      <c r="B17" s="123" t="s">
        <v>83</v>
      </c>
      <c r="C17" s="43"/>
      <c r="E17" s="55"/>
      <c r="F17" s="106"/>
      <c r="G17" s="106"/>
      <c r="H17" s="49"/>
      <c r="I17" s="49"/>
      <c r="J17" s="99"/>
      <c r="L17" s="9" t="s">
        <v>20</v>
      </c>
      <c r="M17" s="9"/>
      <c r="N17" s="9"/>
      <c r="O17" s="25"/>
      <c r="P17" s="157"/>
      <c r="Q17" s="158"/>
      <c r="R17" s="158"/>
      <c r="S17" s="158"/>
    </row>
    <row r="18" spans="2:23" ht="17.100000000000001" customHeight="1" x14ac:dyDescent="0.25">
      <c r="B18" s="132" t="s">
        <v>84</v>
      </c>
      <c r="C18" s="133">
        <f>SUM(C9:C17)</f>
        <v>0</v>
      </c>
      <c r="E18" s="55"/>
      <c r="F18" s="49" t="s">
        <v>85</v>
      </c>
      <c r="G18" s="49"/>
      <c r="H18" s="49"/>
      <c r="I18" s="27"/>
      <c r="J18" s="99">
        <f>J14*I18</f>
        <v>0</v>
      </c>
      <c r="L18" s="9" t="s">
        <v>104</v>
      </c>
      <c r="M18" s="9"/>
      <c r="N18" s="9"/>
      <c r="O18" s="44"/>
      <c r="P18" s="26"/>
      <c r="Q18" s="26"/>
      <c r="R18" s="26"/>
      <c r="S18" s="26"/>
      <c r="T18" s="134"/>
    </row>
    <row r="19" spans="2:23" ht="9.75" customHeight="1" x14ac:dyDescent="0.25">
      <c r="B19" s="132"/>
      <c r="C19" s="133"/>
      <c r="E19" s="55"/>
      <c r="F19" s="49"/>
      <c r="G19" s="49"/>
      <c r="H19" s="49"/>
      <c r="I19" s="135"/>
      <c r="J19" s="99"/>
      <c r="L19" s="28"/>
      <c r="M19" s="29"/>
      <c r="N19" s="134"/>
      <c r="O19" s="134"/>
      <c r="P19" s="134"/>
      <c r="Q19" s="134"/>
      <c r="R19" s="134"/>
      <c r="S19" s="134"/>
      <c r="T19" s="134"/>
    </row>
    <row r="20" spans="2:23" ht="17.100000000000001" customHeight="1" thickBot="1" x14ac:dyDescent="0.3">
      <c r="B20" s="125" t="s">
        <v>86</v>
      </c>
      <c r="C20" s="124"/>
      <c r="E20" s="55"/>
      <c r="F20" s="101" t="s">
        <v>12</v>
      </c>
      <c r="G20" s="49"/>
      <c r="H20" s="49"/>
      <c r="I20" s="49"/>
      <c r="J20" s="99">
        <f>J14-J18</f>
        <v>0</v>
      </c>
      <c r="L20" s="120" t="s">
        <v>112</v>
      </c>
      <c r="M20" s="120"/>
      <c r="N20" s="120"/>
      <c r="O20" s="120"/>
      <c r="P20" s="120"/>
      <c r="Q20" s="121"/>
      <c r="R20" s="121"/>
      <c r="S20" s="121"/>
    </row>
    <row r="21" spans="2:23" ht="17.100000000000001" customHeight="1" x14ac:dyDescent="0.2">
      <c r="B21" s="123" t="s">
        <v>87</v>
      </c>
      <c r="C21" s="42"/>
      <c r="E21" s="55"/>
      <c r="F21" s="49"/>
      <c r="G21" s="49"/>
      <c r="H21" s="49"/>
      <c r="I21" s="49"/>
      <c r="J21" s="99"/>
      <c r="L21" s="69"/>
      <c r="M21" s="70"/>
      <c r="N21" s="70"/>
      <c r="O21" s="70"/>
      <c r="P21" s="70"/>
      <c r="Q21" s="70"/>
      <c r="R21" s="70"/>
      <c r="S21" s="71"/>
      <c r="W21" s="68"/>
    </row>
    <row r="22" spans="2:23" ht="17.100000000000001" customHeight="1" thickBot="1" x14ac:dyDescent="0.25">
      <c r="B22" s="123" t="s">
        <v>97</v>
      </c>
      <c r="C22" s="42"/>
      <c r="E22" s="55"/>
      <c r="F22" s="49" t="s">
        <v>47</v>
      </c>
      <c r="G22" s="49"/>
      <c r="H22" s="49"/>
      <c r="I22" s="49"/>
      <c r="J22" s="99"/>
      <c r="L22" s="159" t="s">
        <v>105</v>
      </c>
      <c r="M22" s="160"/>
      <c r="N22" s="72" t="s">
        <v>13</v>
      </c>
      <c r="O22" s="161">
        <f>S13</f>
        <v>0</v>
      </c>
      <c r="P22" s="161"/>
      <c r="Q22" s="73" t="s">
        <v>88</v>
      </c>
      <c r="R22" s="73"/>
      <c r="S22" s="74" t="str">
        <f>IFERROR(O22/O23,"")</f>
        <v/>
      </c>
    </row>
    <row r="23" spans="2:23" ht="17.100000000000001" customHeight="1" thickTop="1" thickBot="1" x14ac:dyDescent="0.25">
      <c r="B23" s="123" t="s">
        <v>98</v>
      </c>
      <c r="C23" s="42"/>
      <c r="E23" s="55"/>
      <c r="F23" s="49"/>
      <c r="G23" s="49"/>
      <c r="H23" s="49"/>
      <c r="I23" s="49"/>
      <c r="J23" s="99"/>
      <c r="L23" s="144" t="s">
        <v>106</v>
      </c>
      <c r="M23" s="145"/>
      <c r="N23" s="75"/>
      <c r="O23" s="146">
        <f>S10</f>
        <v>0</v>
      </c>
      <c r="P23" s="146"/>
      <c r="Q23" s="76"/>
      <c r="R23" s="76"/>
      <c r="S23" s="77"/>
    </row>
    <row r="24" spans="2:23" ht="17.100000000000001" customHeight="1" x14ac:dyDescent="0.25">
      <c r="B24" s="123" t="s">
        <v>96</v>
      </c>
      <c r="C24" s="42"/>
      <c r="E24" s="55"/>
      <c r="F24" s="49"/>
      <c r="G24" s="62" t="s">
        <v>89</v>
      </c>
      <c r="H24" s="106"/>
      <c r="I24" s="49"/>
      <c r="J24" s="99"/>
      <c r="L24" s="28"/>
      <c r="M24" s="29"/>
      <c r="N24" s="134"/>
      <c r="O24" s="134"/>
      <c r="P24" s="134"/>
      <c r="Q24" s="134"/>
      <c r="R24" s="134"/>
      <c r="S24" s="134"/>
    </row>
    <row r="25" spans="2:23" ht="17.100000000000001" customHeight="1" thickBot="1" x14ac:dyDescent="0.3">
      <c r="B25" s="123" t="s">
        <v>100</v>
      </c>
      <c r="C25" s="42"/>
      <c r="E25" s="31"/>
      <c r="F25" s="136" t="s">
        <v>71</v>
      </c>
      <c r="G25" s="147"/>
      <c r="H25" s="148"/>
      <c r="I25" s="49">
        <f>E25*G25</f>
        <v>0</v>
      </c>
      <c r="J25" s="99"/>
      <c r="L25" s="120" t="s">
        <v>113</v>
      </c>
      <c r="M25" s="120"/>
      <c r="N25" s="120"/>
      <c r="O25" s="120"/>
      <c r="P25" s="120"/>
      <c r="Q25" s="119"/>
      <c r="R25" s="119"/>
      <c r="S25" s="119"/>
    </row>
    <row r="26" spans="2:23" ht="17.100000000000001" customHeight="1" x14ac:dyDescent="0.2">
      <c r="B26" s="123" t="s">
        <v>99</v>
      </c>
      <c r="C26" s="42"/>
      <c r="E26" s="31"/>
      <c r="F26" s="136" t="s">
        <v>90</v>
      </c>
      <c r="G26" s="147"/>
      <c r="H26" s="148"/>
      <c r="I26" s="49">
        <f>E26*G26</f>
        <v>0</v>
      </c>
      <c r="J26" s="99"/>
      <c r="L26" s="45"/>
      <c r="M26" s="137"/>
      <c r="N26" s="137"/>
      <c r="O26" s="137"/>
      <c r="P26" s="137"/>
      <c r="Q26" s="137"/>
      <c r="R26" s="137"/>
      <c r="S26" s="98"/>
    </row>
    <row r="27" spans="2:23" ht="17.100000000000001" customHeight="1" x14ac:dyDescent="0.2">
      <c r="B27" s="123" t="s">
        <v>91</v>
      </c>
      <c r="C27" s="20"/>
      <c r="E27" s="31"/>
      <c r="F27" s="136" t="s">
        <v>92</v>
      </c>
      <c r="G27" s="147"/>
      <c r="H27" s="148"/>
      <c r="I27" s="109">
        <f>E27*G27</f>
        <v>0</v>
      </c>
      <c r="J27" s="110"/>
      <c r="L27" s="138" t="s">
        <v>107</v>
      </c>
      <c r="M27" s="49"/>
      <c r="N27" s="49"/>
      <c r="O27" s="49"/>
      <c r="P27" s="49"/>
      <c r="Q27" s="49"/>
      <c r="R27" s="49"/>
      <c r="S27" s="126">
        <f>O18</f>
        <v>0</v>
      </c>
    </row>
    <row r="28" spans="2:23" ht="15.75" customHeight="1" x14ac:dyDescent="0.25">
      <c r="B28" s="125" t="s">
        <v>93</v>
      </c>
      <c r="C28" s="133">
        <f>SUM(C21:C27)</f>
        <v>0</v>
      </c>
      <c r="E28" s="55"/>
      <c r="F28" s="136"/>
      <c r="G28" s="139"/>
      <c r="H28" s="128"/>
      <c r="I28" s="112">
        <f>I25+I26+I27</f>
        <v>0</v>
      </c>
      <c r="J28" s="110"/>
      <c r="L28" s="82" t="s">
        <v>108</v>
      </c>
      <c r="M28" s="49"/>
      <c r="N28" s="62"/>
      <c r="O28" s="83" t="str">
        <f>S22</f>
        <v/>
      </c>
      <c r="P28" s="62"/>
      <c r="Q28" s="62"/>
      <c r="R28" s="62"/>
      <c r="S28" s="126" t="str">
        <f>IFERROR(O28*S27,"")</f>
        <v/>
      </c>
    </row>
    <row r="29" spans="2:23" ht="14.25" x14ac:dyDescent="0.2">
      <c r="B29" s="123"/>
      <c r="C29" s="124"/>
      <c r="E29" s="55"/>
      <c r="F29" s="136"/>
      <c r="G29" s="139"/>
      <c r="H29" s="128"/>
      <c r="I29" s="113"/>
      <c r="J29" s="110"/>
      <c r="L29" s="149" t="s">
        <v>109</v>
      </c>
      <c r="M29" s="150"/>
      <c r="N29" s="72"/>
      <c r="O29" s="151"/>
      <c r="P29" s="151"/>
      <c r="Q29" s="49"/>
      <c r="R29" s="84"/>
      <c r="S29" s="122" t="str">
        <f>IFERROR(S27+S28,"")</f>
        <v/>
      </c>
    </row>
    <row r="30" spans="2:23" ht="15.75" thickBot="1" x14ac:dyDescent="0.3">
      <c r="B30" s="142" t="s">
        <v>74</v>
      </c>
      <c r="C30" s="166">
        <f>C6+C18+C28</f>
        <v>0</v>
      </c>
      <c r="E30" s="114"/>
      <c r="F30" s="65" t="s">
        <v>114</v>
      </c>
      <c r="G30" s="116"/>
      <c r="H30" s="76"/>
      <c r="I30" s="117"/>
      <c r="J30" s="118">
        <f>I28*J20</f>
        <v>0</v>
      </c>
      <c r="L30" s="85"/>
      <c r="M30" s="75"/>
      <c r="N30" s="75"/>
      <c r="O30" s="143"/>
      <c r="P30" s="143"/>
      <c r="Q30" s="76"/>
      <c r="R30" s="76"/>
      <c r="S30" s="77"/>
    </row>
    <row r="31" spans="2:23" x14ac:dyDescent="0.2">
      <c r="B31" s="35"/>
      <c r="C31" s="35"/>
      <c r="D31" s="36"/>
      <c r="E31" s="36"/>
      <c r="F31" s="9"/>
      <c r="G31" s="37"/>
      <c r="H31" s="36"/>
      <c r="I31" s="38"/>
      <c r="J31" s="39"/>
    </row>
    <row r="32" spans="2:23" ht="15" x14ac:dyDescent="0.25">
      <c r="B32" s="140" t="s">
        <v>94</v>
      </c>
      <c r="C32" s="140"/>
      <c r="D32" s="140"/>
      <c r="E32" s="140"/>
      <c r="F32" s="140"/>
      <c r="G32" s="140"/>
      <c r="H32" s="140"/>
      <c r="I32" s="140"/>
      <c r="J32" s="141"/>
      <c r="K32" s="140"/>
      <c r="L32" s="140" t="s">
        <v>17</v>
      </c>
      <c r="M32" s="140"/>
      <c r="N32" s="140"/>
      <c r="O32" s="140"/>
      <c r="P32" s="141"/>
    </row>
    <row r="33" spans="12:19" x14ac:dyDescent="0.2">
      <c r="Q33" s="8"/>
      <c r="R33" s="8"/>
    </row>
    <row r="38" spans="12:19" ht="15" x14ac:dyDescent="0.25">
      <c r="L38" s="140"/>
      <c r="M38" s="140"/>
      <c r="N38" s="140"/>
      <c r="O38" s="140"/>
      <c r="P38" s="140"/>
      <c r="Q38" s="140"/>
      <c r="R38" s="140"/>
      <c r="S38" s="140"/>
    </row>
  </sheetData>
  <sheetProtection algorithmName="SHA-512" hashValue="OAtA5vvB47dRbob8vOlRjqw1HeFZZCyTOLo74LsdRbu4gKFmEagXJsMrVO72UYoKkEw7WCVAxDfqnImty3JA4Q==" saltValue="+SWnoBfaT5OQVcal9Yi7mw==" spinCount="100000" sheet="1" objects="1" scenarios="1"/>
  <mergeCells count="14">
    <mergeCell ref="B2:D2"/>
    <mergeCell ref="E2:J2"/>
    <mergeCell ref="L2:S2"/>
    <mergeCell ref="P17:S17"/>
    <mergeCell ref="L22:M22"/>
    <mergeCell ref="O22:P22"/>
    <mergeCell ref="O30:P30"/>
    <mergeCell ref="L23:M23"/>
    <mergeCell ref="O23:P23"/>
    <mergeCell ref="G25:H25"/>
    <mergeCell ref="G26:H26"/>
    <mergeCell ref="G27:H27"/>
    <mergeCell ref="L29:M29"/>
    <mergeCell ref="O29:P29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Deckblatt</vt:lpstr>
      <vt:lpstr>Erläuterungen</vt:lpstr>
      <vt:lpstr>Berechnung Beispiel</vt:lpstr>
      <vt:lpstr>Eigene Berechnung</vt:lpstr>
    </vt:vector>
  </TitlesOfParts>
  <Company>ELTKOM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Nocke</dc:creator>
  <cp:lastModifiedBy>Reinhard Nocke</cp:lastModifiedBy>
  <cp:lastPrinted>2023-02-27T12:25:30Z</cp:lastPrinted>
  <dcterms:created xsi:type="dcterms:W3CDTF">2003-01-02T15:15:44Z</dcterms:created>
  <dcterms:modified xsi:type="dcterms:W3CDTF">2026-05-04T09:25:11Z</dcterms:modified>
</cp:coreProperties>
</file>