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lausitzdigital-my.sharepoint.com/personal/reinhard_nocke-consulting_com/Documents/Dokumente/Meine Dokumente/Buchprojekt Chatgpt 5/Arbeitsbuch/Skontorechnung/"/>
    </mc:Choice>
  </mc:AlternateContent>
  <xr:revisionPtr revIDLastSave="7" documentId="8_{FA2888C0-D8F6-48A4-9E55-BDBDCD75CA50}" xr6:coauthVersionLast="47" xr6:coauthVersionMax="47" xr10:uidLastSave="{BD501744-4EC3-4133-91B7-1F44B9D2E1D6}"/>
  <bookViews>
    <workbookView xWindow="-120" yWindow="-120" windowWidth="29040" windowHeight="15720" activeTab="3" xr2:uid="{00000000-000D-0000-FFFF-FFFF00000000}"/>
  </bookViews>
  <sheets>
    <sheet name="Übersicht Skontoberechnung" sheetId="4" r:id="rId1"/>
    <sheet name="Beispiel" sheetId="8" r:id="rId2"/>
    <sheet name="Skontorechner-Beispiel" sheetId="15" r:id="rId3"/>
    <sheet name="Skontorechner eigene Berechnung" sheetId="17" r:id="rId4"/>
    <sheet name="Lieferantenkredit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8" i="18" l="1"/>
  <c r="F40" i="18"/>
  <c r="H39" i="18"/>
  <c r="F39" i="18"/>
  <c r="J19" i="18"/>
  <c r="E18" i="18"/>
  <c r="E30" i="17"/>
  <c r="E32" i="17"/>
  <c r="E39" i="15"/>
  <c r="E41" i="15"/>
  <c r="E43" i="15"/>
  <c r="E45" i="15" s="1"/>
  <c r="B45" i="15" s="1"/>
  <c r="D13" i="8"/>
  <c r="D14" i="8" s="1"/>
  <c r="N11" i="4"/>
  <c r="N12" i="4" s="1"/>
  <c r="I12" i="4"/>
  <c r="I13" i="4" s="1"/>
  <c r="I14" i="4" s="1"/>
  <c r="I18" i="4" s="1"/>
  <c r="I11" i="4"/>
  <c r="D12" i="4"/>
  <c r="E34" i="17"/>
  <c r="E36" i="17"/>
  <c r="E38" i="17"/>
  <c r="B38" i="17" s="1"/>
  <c r="D13" i="4" l="1"/>
  <c r="J39" i="18"/>
  <c r="I19" i="4"/>
  <c r="I20" i="4" s="1"/>
  <c r="N13" i="4"/>
  <c r="N14" i="4" s="1"/>
  <c r="N18" i="4" s="1"/>
  <c r="D15" i="8"/>
  <c r="D16" i="8" s="1"/>
  <c r="D20" i="8" s="1"/>
  <c r="D14" i="4" l="1"/>
  <c r="D18" i="4" s="1"/>
  <c r="D21" i="8"/>
  <c r="D22" i="8" s="1"/>
  <c r="N19" i="4"/>
  <c r="N20" i="4" s="1"/>
  <c r="I21" i="4"/>
  <c r="I22" i="4" s="1"/>
  <c r="I23" i="4" s="1"/>
  <c r="D19" i="4" l="1"/>
  <c r="D20" i="4"/>
  <c r="D21" i="4" s="1"/>
  <c r="D22" i="4" s="1"/>
  <c r="D23" i="4" s="1"/>
  <c r="D23" i="8"/>
  <c r="D24" i="8" s="1"/>
  <c r="N21" i="4"/>
  <c r="N22" i="4" s="1"/>
  <c r="N23" i="4" s="1"/>
</calcChain>
</file>

<file path=xl/sharedStrings.xml><?xml version="1.0" encoding="utf-8"?>
<sst xmlns="http://schemas.openxmlformats.org/spreadsheetml/2006/main" count="194" uniqueCount="134">
  <si>
    <t>Nettobetrag</t>
  </si>
  <si>
    <t>Bruttobetrag</t>
  </si>
  <si>
    <t xml:space="preserve"> + MwSt.</t>
  </si>
  <si>
    <t>Barrechnungspreis</t>
  </si>
  <si>
    <t>Kunde</t>
  </si>
  <si>
    <t>Rechnungsbetrag</t>
  </si>
  <si>
    <t>Skonto</t>
  </si>
  <si>
    <t>Überweisungsbetrag</t>
  </si>
  <si>
    <t>Verlust Unternehmen</t>
  </si>
  <si>
    <t xml:space="preserve"> - MwSt</t>
  </si>
  <si>
    <t xml:space="preserve"> - MwSt.</t>
  </si>
  <si>
    <t>Kalkulation des Unternehmens</t>
  </si>
  <si>
    <t>(Skonto wurde nicht einkalkuliert)</t>
  </si>
  <si>
    <t>(Skonto wurde richtig einkalkuliert)</t>
  </si>
  <si>
    <t>(Skonto wurde falsch einkalkuliert)</t>
  </si>
  <si>
    <t>Skontoberechnung</t>
  </si>
  <si>
    <t>von 100.000,00 €. Sie kalkulieren intern (außerhalb der Kundeneinsicht)</t>
  </si>
  <si>
    <t xml:space="preserve">ein Skonto von 3% ein und schlagen dieses Skonto dem Barrechnungspreis </t>
  </si>
  <si>
    <t xml:space="preserve">zu. Wichtig dabei ist, dass bei der Ermittlung des Kundenskontos der </t>
  </si>
  <si>
    <t xml:space="preserve">         für den Kunden </t>
  </si>
  <si>
    <t xml:space="preserve">          ersichtlich</t>
  </si>
  <si>
    <t>Nettopreis</t>
  </si>
  <si>
    <t xml:space="preserve">Nimmt der Kunde den Skontabzug in Anspruch, erhält der Unternehmer den </t>
  </si>
  <si>
    <t>von ihm kalkulierten Barrechnungspreis von 100.000,00 €.</t>
  </si>
  <si>
    <t>Nutzt der Kunde hingegen den Skontoabzug nicht, erhält der Unternehmer</t>
  </si>
  <si>
    <t>für das bis zum Zahlungsziel schuldete Kapital.</t>
  </si>
  <si>
    <r>
      <t xml:space="preserve">zusätzlich zu den verschlagten 100.000,00 € eine Zinsbetrag von </t>
    </r>
    <r>
      <rPr>
        <b/>
        <sz val="12"/>
        <rFont val="Arial"/>
        <family val="2"/>
      </rPr>
      <t>3.92,78</t>
    </r>
    <r>
      <rPr>
        <sz val="12"/>
        <rFont val="Arial"/>
        <family val="2"/>
      </rPr>
      <t xml:space="preserve"> </t>
    </r>
    <r>
      <rPr>
        <b/>
        <sz val="12"/>
        <rFont val="Arial"/>
        <family val="2"/>
      </rPr>
      <t>€</t>
    </r>
  </si>
  <si>
    <t>Beispiel:</t>
  </si>
  <si>
    <r>
      <t xml:space="preserve">Sie schreiben Ihrem Kunden eine Rechnung mit einem </t>
    </r>
    <r>
      <rPr>
        <b/>
        <sz val="12"/>
        <rFont val="Arial"/>
        <family val="2"/>
      </rPr>
      <t xml:space="preserve">Barrechnungsbetrag </t>
    </r>
  </si>
  <si>
    <t xml:space="preserve"> + Kundenskonto (i.H.)</t>
  </si>
  <si>
    <t xml:space="preserve"> + Kundenskonto </t>
  </si>
  <si>
    <t xml:space="preserve"> + Kundenskonto (v.H.)</t>
  </si>
  <si>
    <t>v.H.</t>
  </si>
  <si>
    <t xml:space="preserve">i.H. </t>
  </si>
  <si>
    <t>in 100% (100%- 3%Skonto)</t>
  </si>
  <si>
    <t>von 100%</t>
  </si>
  <si>
    <t>Barrechnungspreis nicht von 100% sondern nur 97% anzusetzen ist (100%-3%).</t>
  </si>
  <si>
    <t>Skonto (v.H.)</t>
  </si>
  <si>
    <t xml:space="preserve"> Ü B E R S I C H T    S K O N T O B E R E C H N U N G </t>
  </si>
  <si>
    <t>Vorteil von Skonti ermitteln</t>
  </si>
  <si>
    <t>Skontorechner</t>
  </si>
  <si>
    <t>Zahlungsziel in Tagen ohne Skonto</t>
  </si>
  <si>
    <t>Zahlungsziel in Tagen mit Skonto</t>
  </si>
  <si>
    <t>Skontosatz</t>
  </si>
  <si>
    <t>Effektivzins Kontokorrent</t>
  </si>
  <si>
    <t>Kostenpflichtiger Zeitrahmen in Tagen</t>
  </si>
  <si>
    <t>Skontobetrag</t>
  </si>
  <si>
    <t>Zahlbetrag bei Skontoausnutzung</t>
  </si>
  <si>
    <t>Zinsen für Kontokorrentkredit</t>
  </si>
  <si>
    <t>die erforderliche Liquidität. Lohnt sich die Aufnahme eines kurzfristigen Kredits</t>
  </si>
  <si>
    <t>Mit anderen Worten: "Ist die Kreditaufnahme teuerer als der Skontovorteil?"</t>
  </si>
  <si>
    <t>Mit dem Skontorechner lässt sich diese Frage in wenigen Augenblicken beantworten.</t>
  </si>
  <si>
    <t>Folgen Sie dem Beispiel:</t>
  </si>
  <si>
    <t>Eine Rechnung beläuft sich auf einen Betrag von 4.127,00 €. Die Zahlungsbedingungen</t>
  </si>
  <si>
    <t>(Kontokorrent) zu einem Zinssatz von 12%, um den Skontoabzug zu nutzen?</t>
  </si>
  <si>
    <t xml:space="preserve">Eine Eingangsrechnung über einen bestimmten Betrag ist zu bezahlen. Sie möchten </t>
  </si>
  <si>
    <t xml:space="preserve">den angebotenen Skontoabzug von 3% nutzen, verfügen jedoch im Moment nicht über </t>
  </si>
  <si>
    <t>lauten: Zahlung innerhalb von 10 Tagen bei 2,5% Skontoabzug,</t>
  </si>
  <si>
    <t xml:space="preserve">oder Zahlung innerhalb von 30 Tagen ohne Skontoabzug. Es soll ermittelt werden, </t>
  </si>
  <si>
    <t xml:space="preserve">ob sich der Skontoabzug lohnt, wenn ein Kredit zu einem Zinssatz von 12% </t>
  </si>
  <si>
    <t>aufgenommen wird.</t>
  </si>
  <si>
    <t>Tragen Sie ihre Zahlen in die weißen Zellen ein. Verzichten Sie dabei auf die Angabe</t>
  </si>
  <si>
    <t>von Formaten wie Euro, Prozent oder Tage.</t>
  </si>
  <si>
    <t>Die Berechnung, ob es sich dabei um einen Skontovorteil oder Skontonachteil handelt,</t>
  </si>
  <si>
    <t>wird automatisch berechnet.</t>
  </si>
  <si>
    <t>In der Regel lohnt sich ein Skontoabzug fast immer, es sei denn, die Zahlungsziele sind</t>
  </si>
  <si>
    <t>sehr groß und die Skontoziel sehr klein.</t>
  </si>
  <si>
    <t>Nutzen Sie den Skontoabzug wann immer es geht,</t>
  </si>
  <si>
    <t>und es geht fast immer !</t>
  </si>
  <si>
    <t>Der Lieferantenkredit</t>
  </si>
  <si>
    <t>Rechnungsbetrag zahlbar bis 14.092014</t>
  </si>
  <si>
    <t>Skontozeitraum bis zum 24.09.2014</t>
  </si>
  <si>
    <t>10 Tage</t>
  </si>
  <si>
    <t xml:space="preserve">Skontobetrag </t>
  </si>
  <si>
    <t>Überweisungsbetrag bei Skontoausnutzung</t>
  </si>
  <si>
    <t>Rechnungs-</t>
  </si>
  <si>
    <t>datum</t>
  </si>
  <si>
    <t>14.08.</t>
  </si>
  <si>
    <t>Skonto-</t>
  </si>
  <si>
    <t>frist</t>
  </si>
  <si>
    <t>Termin bei</t>
  </si>
  <si>
    <t>Skontoabzug</t>
  </si>
  <si>
    <t>Kredit-</t>
  </si>
  <si>
    <t>zeitraum</t>
  </si>
  <si>
    <t>Termin bei Ziel-</t>
  </si>
  <si>
    <t>inanspruchnahme</t>
  </si>
  <si>
    <t xml:space="preserve">Alternative Zahlungsmöglichkeiten </t>
  </si>
  <si>
    <t>Zinsen werden immer auf der Grundlage von 360 Tagen berechnet.</t>
  </si>
  <si>
    <t>Rechnen wir also überschläglich um:</t>
  </si>
  <si>
    <t xml:space="preserve"> =</t>
  </si>
  <si>
    <t>x</t>
  </si>
  <si>
    <t xml:space="preserve"> *</t>
  </si>
  <si>
    <t>K</t>
  </si>
  <si>
    <t>Z</t>
  </si>
  <si>
    <t>Skontobetrag (Zinsen)</t>
  </si>
  <si>
    <t>t</t>
  </si>
  <si>
    <t>Kreditdauer</t>
  </si>
  <si>
    <t>p</t>
  </si>
  <si>
    <t>Zinssatz</t>
  </si>
  <si>
    <t>K  *  t</t>
  </si>
  <si>
    <t>57715 * 20</t>
  </si>
  <si>
    <t>Z  *  360 * 100</t>
  </si>
  <si>
    <t>1785,00 * 360  * 100</t>
  </si>
  <si>
    <t>Würden Sie einen Kredit in Anspruch nehmen zu 55,7% Zinsen?</t>
  </si>
  <si>
    <t xml:space="preserve">Verzichten Sie auf den Lieferantenkredit und zahlen Sie immer mit Skontoabzug, </t>
  </si>
  <si>
    <t xml:space="preserve">auch wenn Sie dadurch in den Kontokorrent rutschen. </t>
  </si>
  <si>
    <t>Dafür haben Sie ihn schließlich!</t>
  </si>
  <si>
    <t>Der Lieferer kann in seiner Rechnung die sofortige Bezahlung einer Lieferung oder Leistung</t>
  </si>
  <si>
    <t>Rechnungsdatum</t>
  </si>
  <si>
    <t>Der Liefererkredit kostet exakt 55,7%.</t>
  </si>
  <si>
    <t xml:space="preserve"> verlangen, sofern keine ander vertragliche Vereinbarung vorliegt.  Wird für die Zahlung ein</t>
  </si>
  <si>
    <t xml:space="preserve"> - zum Beispiel 2% bei Zahlung innerhalb von 14 Tagen.</t>
  </si>
  <si>
    <t>Merke:</t>
  </si>
  <si>
    <t>a.H.</t>
  </si>
  <si>
    <t>auf 100% (100%+3% Skonto)</t>
  </si>
  <si>
    <t xml:space="preserve">Goldene Regel: </t>
  </si>
  <si>
    <t>seiner Kalkulation berücksichtigt.</t>
  </si>
  <si>
    <r>
      <t>ein</t>
    </r>
    <r>
      <rPr>
        <b/>
        <sz val="10"/>
        <rFont val="Arial"/>
        <family val="2"/>
      </rPr>
      <t xml:space="preserve"> bestimmtes Ziel </t>
    </r>
    <r>
      <rPr>
        <sz val="10"/>
        <rFont val="Arial"/>
        <family val="2"/>
      </rPr>
      <t>- zum Beispiel zahlbar innerhalb von 30 Tagen ab Rechnungsdatum-</t>
    </r>
  </si>
  <si>
    <r>
      <t xml:space="preserve">vereinbart, dann </t>
    </r>
    <r>
      <rPr>
        <b/>
        <sz val="10"/>
        <rFont val="Arial"/>
        <family val="2"/>
      </rPr>
      <t>gewährt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der Lieferer einen Kredit,</t>
    </r>
    <r>
      <rPr>
        <sz val="10"/>
        <rFont val="Arial"/>
        <family val="2"/>
      </rPr>
      <t xml:space="preserve"> den er sich verzinsen lässt und in</t>
    </r>
  </si>
  <si>
    <r>
      <t xml:space="preserve">Will der Lieferer eine vorzeitige Zahlung erreichen, gewährt er bei </t>
    </r>
    <r>
      <rPr>
        <b/>
        <sz val="10"/>
        <rFont val="Arial"/>
        <family val="2"/>
      </rPr>
      <t>Verzicht auf den Kredit</t>
    </r>
  </si>
  <si>
    <r>
      <t>einen</t>
    </r>
    <r>
      <rPr>
        <b/>
        <sz val="10"/>
        <rFont val="Arial"/>
        <family val="2"/>
      </rPr>
      <t xml:space="preserve"> Nachlass auf den Rechnungsbetrag</t>
    </r>
    <r>
      <rPr>
        <sz val="10"/>
        <rFont val="Arial"/>
        <family val="2"/>
      </rPr>
      <t xml:space="preserve">, der als Skonto bezeichnet wird - </t>
    </r>
  </si>
  <si>
    <t xml:space="preserve">Nimmt der Rechnungsempfänger den Liefererkredit in Anspruch, verzichtet er bei Zahlung am 14.09. </t>
  </si>
  <si>
    <t xml:space="preserve">statt am 24.08. auf den Skontobetrag von 1.785,00 €. Er zahlt also für den Lieferkredit von 20 Tagen </t>
  </si>
  <si>
    <t xml:space="preserve">1.785,00 € Zinsen in Form des Skontoverzichts. Das entspricht 89,25 € pro Tag. </t>
  </si>
  <si>
    <t xml:space="preserve">Der tatsächliche Zinssatz für den Liefererkredit beträgt nicht 3% sondern 54%.  Bei der überschläglichen </t>
  </si>
  <si>
    <t xml:space="preserve">Rechnung bleibt die Höhe des Kapitals unberücksichtigt. Will man es noch genauer wissen, mujss man </t>
  </si>
  <si>
    <t>sich der Zinsformel bedienen:</t>
  </si>
  <si>
    <t>24.08.</t>
  </si>
  <si>
    <t>20 Tage</t>
  </si>
  <si>
    <t>14.09.</t>
  </si>
  <si>
    <t>%</t>
  </si>
  <si>
    <t xml:space="preserve">Tragen Sie Ihre eigenen Zahlen in die gelben Zellen ein. Die anderen Zellen ergeben </t>
  </si>
  <si>
    <t xml:space="preserve">sich automatisch und sind gesperrt. Sie können die Sperrung mittels Passwort </t>
  </si>
  <si>
    <r>
      <rPr>
        <b/>
        <sz val="12"/>
        <color theme="1"/>
        <rFont val="Arial"/>
        <family val="2"/>
      </rPr>
      <t>Schutzschirm</t>
    </r>
    <r>
      <rPr>
        <sz val="12"/>
        <color theme="1"/>
        <rFont val="Arial"/>
        <family val="2"/>
      </rPr>
      <t xml:space="preserve"> aufheben.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</si>
</sst>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0.0%"/>
    <numFmt numFmtId="165" formatCode="General\ &quot;Tage&quot;"/>
  </numFmts>
  <fonts count="22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6"/>
      <name val="Arial"/>
      <family val="2"/>
    </font>
    <font>
      <b/>
      <u/>
      <sz val="14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b/>
      <sz val="12"/>
      <color rgb="FFFF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u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2" fillId="2" borderId="0" xfId="0" applyFont="1" applyFill="1"/>
    <xf numFmtId="44" fontId="2" fillId="0" borderId="0" xfId="2" applyFont="1"/>
    <xf numFmtId="9" fontId="2" fillId="0" borderId="0" xfId="0" applyNumberFormat="1" applyFont="1"/>
    <xf numFmtId="44" fontId="2" fillId="0" borderId="0" xfId="0" applyNumberFormat="1" applyFont="1"/>
    <xf numFmtId="0" fontId="5" fillId="0" borderId="0" xfId="0" applyFont="1"/>
    <xf numFmtId="0" fontId="4" fillId="0" borderId="0" xfId="0" applyFont="1"/>
    <xf numFmtId="44" fontId="4" fillId="0" borderId="0" xfId="0" applyNumberFormat="1" applyFont="1"/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2" borderId="0" xfId="0" applyFont="1" applyFill="1"/>
    <xf numFmtId="44" fontId="4" fillId="2" borderId="0" xfId="0" applyNumberFormat="1" applyFont="1" applyFill="1"/>
    <xf numFmtId="0" fontId="11" fillId="0" borderId="0" xfId="0" applyFont="1"/>
    <xf numFmtId="0" fontId="7" fillId="0" borderId="0" xfId="0" applyFont="1"/>
    <xf numFmtId="0" fontId="8" fillId="0" borderId="0" xfId="0" applyFont="1"/>
    <xf numFmtId="44" fontId="2" fillId="2" borderId="0" xfId="2" applyFont="1" applyFill="1"/>
    <xf numFmtId="44" fontId="2" fillId="2" borderId="0" xfId="0" applyNumberFormat="1" applyFont="1" applyFill="1"/>
    <xf numFmtId="0" fontId="9" fillId="0" borderId="0" xfId="0" applyFont="1"/>
    <xf numFmtId="0" fontId="13" fillId="0" borderId="0" xfId="0" applyFont="1"/>
    <xf numFmtId="0" fontId="13" fillId="3" borderId="4" xfId="0" applyFont="1" applyFill="1" applyBorder="1"/>
    <xf numFmtId="0" fontId="13" fillId="3" borderId="5" xfId="0" applyFont="1" applyFill="1" applyBorder="1"/>
    <xf numFmtId="0" fontId="13" fillId="3" borderId="6" xfId="0" applyFont="1" applyFill="1" applyBorder="1"/>
    <xf numFmtId="0" fontId="13" fillId="3" borderId="0" xfId="0" applyFont="1" applyFill="1"/>
    <xf numFmtId="0" fontId="13" fillId="3" borderId="7" xfId="0" applyFont="1" applyFill="1" applyBorder="1"/>
    <xf numFmtId="0" fontId="13" fillId="3" borderId="1" xfId="0" applyFont="1" applyFill="1" applyBorder="1"/>
    <xf numFmtId="44" fontId="13" fillId="3" borderId="1" xfId="0" applyNumberFormat="1" applyFont="1" applyFill="1" applyBorder="1"/>
    <xf numFmtId="44" fontId="14" fillId="3" borderId="1" xfId="0" applyNumberFormat="1" applyFont="1" applyFill="1" applyBorder="1"/>
    <xf numFmtId="0" fontId="13" fillId="3" borderId="8" xfId="0" applyFont="1" applyFill="1" applyBorder="1"/>
    <xf numFmtId="0" fontId="13" fillId="3" borderId="9" xfId="0" applyFont="1" applyFill="1" applyBorder="1"/>
    <xf numFmtId="0" fontId="13" fillId="3" borderId="10" xfId="0" applyFont="1" applyFill="1" applyBorder="1"/>
    <xf numFmtId="0" fontId="15" fillId="0" borderId="0" xfId="0" applyFont="1"/>
    <xf numFmtId="0" fontId="16" fillId="0" borderId="0" xfId="0" applyFont="1"/>
    <xf numFmtId="0" fontId="16" fillId="3" borderId="11" xfId="0" applyFont="1" applyFill="1" applyBorder="1"/>
    <xf numFmtId="0" fontId="17" fillId="3" borderId="4" xfId="0" applyFont="1" applyFill="1" applyBorder="1"/>
    <xf numFmtId="0" fontId="18" fillId="0" borderId="0" xfId="0" applyFont="1"/>
    <xf numFmtId="0" fontId="10" fillId="0" borderId="0" xfId="0" applyFont="1"/>
    <xf numFmtId="44" fontId="10" fillId="0" borderId="0" xfId="2" applyFont="1"/>
    <xf numFmtId="0" fontId="14" fillId="3" borderId="11" xfId="0" applyFont="1" applyFill="1" applyBorder="1"/>
    <xf numFmtId="0" fontId="19" fillId="0" borderId="0" xfId="0" applyFont="1"/>
    <xf numFmtId="0" fontId="14" fillId="0" borderId="0" xfId="0" applyFont="1"/>
    <xf numFmtId="0" fontId="1" fillId="0" borderId="0" xfId="0" applyFont="1"/>
    <xf numFmtId="14" fontId="1" fillId="0" borderId="0" xfId="0" applyNumberFormat="1" applyFont="1"/>
    <xf numFmtId="44" fontId="1" fillId="0" borderId="0" xfId="2" applyFont="1"/>
    <xf numFmtId="0" fontId="1" fillId="0" borderId="0" xfId="0" applyFont="1" applyAlignment="1">
      <alignment horizontal="right"/>
    </xf>
    <xf numFmtId="9" fontId="1" fillId="0" borderId="0" xfId="0" applyNumberFormat="1" applyFont="1"/>
    <xf numFmtId="0" fontId="1" fillId="0" borderId="0" xfId="0" applyFont="1" applyAlignment="1">
      <alignment horizontal="center"/>
    </xf>
    <xf numFmtId="44" fontId="1" fillId="0" borderId="0" xfId="0" applyNumberFormat="1" applyFont="1"/>
    <xf numFmtId="0" fontId="20" fillId="0" borderId="0" xfId="0" applyFont="1"/>
    <xf numFmtId="165" fontId="1" fillId="0" borderId="0" xfId="0" applyNumberFormat="1" applyFont="1"/>
    <xf numFmtId="0" fontId="1" fillId="0" borderId="9" xfId="0" applyFont="1" applyBorder="1" applyAlignment="1">
      <alignment horizontal="right"/>
    </xf>
    <xf numFmtId="0" fontId="1" fillId="0" borderId="9" xfId="0" applyFont="1" applyBorder="1" applyAlignment="1">
      <alignment horizontal="center"/>
    </xf>
    <xf numFmtId="165" fontId="1" fillId="0" borderId="9" xfId="0" applyNumberFormat="1" applyFont="1" applyBorder="1"/>
    <xf numFmtId="9" fontId="1" fillId="0" borderId="9" xfId="0" applyNumberFormat="1" applyFont="1" applyBorder="1"/>
    <xf numFmtId="0" fontId="1" fillId="0" borderId="9" xfId="0" applyFont="1" applyBorder="1"/>
    <xf numFmtId="164" fontId="1" fillId="0" borderId="13" xfId="1" applyNumberFormat="1" applyFont="1" applyBorder="1" applyAlignment="1">
      <alignment horizontal="center"/>
    </xf>
    <xf numFmtId="44" fontId="1" fillId="0" borderId="9" xfId="0" applyNumberFormat="1" applyFont="1" applyBorder="1"/>
    <xf numFmtId="164" fontId="1" fillId="0" borderId="13" xfId="1" applyNumberFormat="1" applyFont="1" applyBorder="1"/>
    <xf numFmtId="8" fontId="1" fillId="0" borderId="0" xfId="0" applyNumberFormat="1" applyFont="1" applyAlignment="1">
      <alignment horizontal="center"/>
    </xf>
    <xf numFmtId="0" fontId="21" fillId="0" borderId="0" xfId="0" applyFont="1"/>
    <xf numFmtId="0" fontId="1" fillId="4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44" fontId="13" fillId="2" borderId="1" xfId="2" applyFont="1" applyFill="1" applyBorder="1" applyProtection="1">
      <protection locked="0"/>
    </xf>
    <xf numFmtId="0" fontId="13" fillId="2" borderId="1" xfId="0" applyFont="1" applyFill="1" applyBorder="1" applyProtection="1">
      <protection locked="0"/>
    </xf>
    <xf numFmtId="10" fontId="13" fillId="2" borderId="1" xfId="0" applyNumberFormat="1" applyFont="1" applyFill="1" applyBorder="1" applyProtection="1">
      <protection locked="0"/>
    </xf>
    <xf numFmtId="9" fontId="13" fillId="2" borderId="1" xfId="0" applyNumberFormat="1" applyFont="1" applyFill="1" applyBorder="1" applyProtection="1">
      <protection locked="0"/>
    </xf>
    <xf numFmtId="0" fontId="13" fillId="2" borderId="1" xfId="0" applyFont="1" applyFill="1" applyBorder="1"/>
    <xf numFmtId="0" fontId="14" fillId="3" borderId="6" xfId="0" applyFont="1" applyFill="1" applyBorder="1" applyAlignment="1">
      <alignment horizontal="left"/>
    </xf>
    <xf numFmtId="0" fontId="14" fillId="3" borderId="0" xfId="0" applyFont="1" applyFill="1"/>
    <xf numFmtId="0" fontId="1" fillId="4" borderId="12" xfId="0" applyFont="1" applyFill="1" applyBorder="1" applyAlignment="1">
      <alignment horizontal="center"/>
    </xf>
    <xf numFmtId="0" fontId="1" fillId="5" borderId="12" xfId="0" applyFont="1" applyFill="1" applyBorder="1" applyAlignment="1">
      <alignment horizontal="center"/>
    </xf>
    <xf numFmtId="0" fontId="1" fillId="6" borderId="1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2" fillId="0" borderId="0" xfId="0" applyFont="1"/>
    <xf numFmtId="9" fontId="1" fillId="0" borderId="0" xfId="1" applyFont="1"/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</cellXfs>
  <cellStyles count="3">
    <cellStyle name="Prozent" xfId="1" builtinId="5"/>
    <cellStyle name="Standard" xfId="0" builtinId="0"/>
    <cellStyle name="Währung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123825</xdr:colOff>
      <xdr:row>13</xdr:row>
      <xdr:rowOff>19050</xdr:rowOff>
    </xdr:from>
    <xdr:to>
      <xdr:col>4</xdr:col>
      <xdr:colOff>245744</xdr:colOff>
      <xdr:row>16</xdr:row>
      <xdr:rowOff>9525</xdr:rowOff>
    </xdr:to>
    <xdr:sp macro="" textlink="">
      <xdr:nvSpPr>
        <xdr:cNvPr id="2" name="Geschweifte Klammer rechts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3724275" y="2457450"/>
          <a:ext cx="121919" cy="571500"/>
        </a:xfrm>
        <a:prstGeom prst="rightBrace">
          <a:avLst/>
        </a:prstGeom>
        <a:ln w="952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590550</xdr:colOff>
      <xdr:row>22</xdr:row>
      <xdr:rowOff>114300</xdr:rowOff>
    </xdr:from>
    <xdr:to>
      <xdr:col>3</xdr:col>
      <xdr:colOff>66675</xdr:colOff>
      <xdr:row>22</xdr:row>
      <xdr:rowOff>114300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CxnSpPr/>
      </xdr:nvCxnSpPr>
      <xdr:spPr>
        <a:xfrm flipH="1">
          <a:off x="704850" y="4743450"/>
          <a:ext cx="6572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838200</xdr:colOff>
      <xdr:row>22</xdr:row>
      <xdr:rowOff>114300</xdr:rowOff>
    </xdr:from>
    <xdr:to>
      <xdr:col>5</xdr:col>
      <xdr:colOff>238125</xdr:colOff>
      <xdr:row>22</xdr:row>
      <xdr:rowOff>114300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1990725" y="4743450"/>
          <a:ext cx="581025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1066801</xdr:colOff>
      <xdr:row>22</xdr:row>
      <xdr:rowOff>114300</xdr:rowOff>
    </xdr:from>
    <xdr:to>
      <xdr:col>7</xdr:col>
      <xdr:colOff>47625</xdr:colOff>
      <xdr:row>22</xdr:row>
      <xdr:rowOff>114300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 flipH="1">
          <a:off x="3257551" y="3724275"/>
          <a:ext cx="695324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723900</xdr:colOff>
      <xdr:row>22</xdr:row>
      <xdr:rowOff>95250</xdr:rowOff>
    </xdr:from>
    <xdr:to>
      <xdr:col>9</xdr:col>
      <xdr:colOff>342900</xdr:colOff>
      <xdr:row>22</xdr:row>
      <xdr:rowOff>95250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CxnSpPr/>
      </xdr:nvCxnSpPr>
      <xdr:spPr>
        <a:xfrm>
          <a:off x="4629150" y="3705225"/>
          <a:ext cx="647700" cy="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400050</xdr:colOff>
      <xdr:row>23</xdr:row>
      <xdr:rowOff>9525</xdr:rowOff>
    </xdr:from>
    <xdr:to>
      <xdr:col>1</xdr:col>
      <xdr:colOff>400050</xdr:colOff>
      <xdr:row>24</xdr:row>
      <xdr:rowOff>0</xdr:rowOff>
    </xdr:to>
    <xdr:cxnSp macro="">
      <xdr:nvCxnSpPr>
        <xdr:cNvPr id="15" name="Gerader Verbinder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514350" y="4829175"/>
          <a:ext cx="0" cy="180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561975</xdr:colOff>
      <xdr:row>23</xdr:row>
      <xdr:rowOff>0</xdr:rowOff>
    </xdr:from>
    <xdr:to>
      <xdr:col>9</xdr:col>
      <xdr:colOff>561975</xdr:colOff>
      <xdr:row>23</xdr:row>
      <xdr:rowOff>180975</xdr:rowOff>
    </xdr:to>
    <xdr:cxnSp macro="">
      <xdr:nvCxnSpPr>
        <xdr:cNvPr id="16" name="Gerader Verbinder 15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CxnSpPr/>
      </xdr:nvCxnSpPr>
      <xdr:spPr>
        <a:xfrm>
          <a:off x="4924425" y="4819650"/>
          <a:ext cx="0" cy="180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390525</xdr:colOff>
      <xdr:row>23</xdr:row>
      <xdr:rowOff>180975</xdr:rowOff>
    </xdr:from>
    <xdr:to>
      <xdr:col>9</xdr:col>
      <xdr:colOff>571500</xdr:colOff>
      <xdr:row>24</xdr:row>
      <xdr:rowOff>0</xdr:rowOff>
    </xdr:to>
    <xdr:cxnSp macro="">
      <xdr:nvCxnSpPr>
        <xdr:cNvPr id="18" name="Gerader Verbinder 17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CxnSpPr/>
      </xdr:nvCxnSpPr>
      <xdr:spPr>
        <a:xfrm flipV="1">
          <a:off x="504825" y="5000625"/>
          <a:ext cx="4429125" cy="952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742950</xdr:colOff>
      <xdr:row>23</xdr:row>
      <xdr:rowOff>9525</xdr:rowOff>
    </xdr:from>
    <xdr:to>
      <xdr:col>5</xdr:col>
      <xdr:colOff>742950</xdr:colOff>
      <xdr:row>24</xdr:row>
      <xdr:rowOff>0</xdr:rowOff>
    </xdr:to>
    <xdr:cxnSp macro="">
      <xdr:nvCxnSpPr>
        <xdr:cNvPr id="19" name="Gerader Verbinder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>
          <a:off x="2933700" y="4829175"/>
          <a:ext cx="0" cy="180975"/>
        </a:xfrm>
        <a:prstGeom prst="line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N31"/>
  <sheetViews>
    <sheetView showGridLines="0" zoomScaleNormal="100" workbookViewId="0">
      <selection activeCell="Q5" sqref="Q5"/>
    </sheetView>
  </sheetViews>
  <sheetFormatPr baseColWidth="10" defaultRowHeight="15" x14ac:dyDescent="0.2"/>
  <cols>
    <col min="1" max="1" width="11.42578125" style="1"/>
    <col min="2" max="2" width="10.7109375" style="1" customWidth="1"/>
    <col min="3" max="3" width="6.85546875" style="1" customWidth="1"/>
    <col min="4" max="4" width="17.42578125" style="1" customWidth="1"/>
    <col min="5" max="5" width="2.42578125" style="1" customWidth="1"/>
    <col min="6" max="6" width="11.42578125" style="1"/>
    <col min="7" max="7" width="12.7109375" style="1" customWidth="1"/>
    <col min="8" max="8" width="8" style="1" customWidth="1"/>
    <col min="9" max="9" width="17.28515625" style="1" customWidth="1"/>
    <col min="10" max="10" width="2.7109375" style="1" customWidth="1"/>
    <col min="11" max="11" width="11.42578125" style="1"/>
    <col min="12" max="12" width="11.7109375" style="1" customWidth="1"/>
    <col min="13" max="13" width="5.7109375" style="1" customWidth="1"/>
    <col min="14" max="14" width="15.7109375" style="1" customWidth="1"/>
    <col min="15" max="16384" width="11.42578125" style="1"/>
  </cols>
  <sheetData>
    <row r="3" spans="1:14" ht="20.25" x14ac:dyDescent="0.3">
      <c r="A3" s="82" t="s">
        <v>38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ht="20.25" x14ac:dyDescent="0.3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14" ht="20.25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x14ac:dyDescent="0.25">
      <c r="A6" s="83" t="s">
        <v>11</v>
      </c>
      <c r="B6" s="83"/>
      <c r="C6" s="83"/>
      <c r="D6" s="83"/>
      <c r="F6" s="83" t="s">
        <v>11</v>
      </c>
      <c r="G6" s="83"/>
      <c r="H6" s="83"/>
      <c r="I6" s="83"/>
      <c r="K6" s="83" t="s">
        <v>11</v>
      </c>
      <c r="L6" s="83"/>
      <c r="M6" s="83"/>
      <c r="N6" s="83"/>
    </row>
    <row r="7" spans="1:14" x14ac:dyDescent="0.2">
      <c r="A7" s="84" t="s">
        <v>12</v>
      </c>
      <c r="B7" s="84"/>
      <c r="C7" s="84"/>
      <c r="D7" s="84"/>
      <c r="E7" s="6"/>
      <c r="F7" s="84" t="s">
        <v>14</v>
      </c>
      <c r="G7" s="84"/>
      <c r="H7" s="84"/>
      <c r="I7" s="84"/>
      <c r="J7" s="6"/>
      <c r="K7" s="84" t="s">
        <v>13</v>
      </c>
      <c r="L7" s="84"/>
      <c r="M7" s="84"/>
      <c r="N7" s="84"/>
    </row>
    <row r="9" spans="1:14" x14ac:dyDescent="0.2">
      <c r="A9" s="2"/>
      <c r="B9" s="2"/>
      <c r="C9" s="2"/>
      <c r="D9" s="2"/>
      <c r="F9" s="2"/>
      <c r="G9" s="2"/>
      <c r="H9" s="2"/>
      <c r="I9" s="2"/>
      <c r="K9" s="2"/>
      <c r="L9" s="2"/>
      <c r="M9" s="2"/>
      <c r="N9" s="2"/>
    </row>
    <row r="10" spans="1:14" x14ac:dyDescent="0.2">
      <c r="A10" s="1" t="s">
        <v>3</v>
      </c>
      <c r="D10" s="3">
        <v>100000</v>
      </c>
      <c r="F10" s="1" t="s">
        <v>3</v>
      </c>
      <c r="I10" s="3">
        <v>100000</v>
      </c>
      <c r="K10" s="1" t="s">
        <v>3</v>
      </c>
      <c r="N10" s="3">
        <v>100000</v>
      </c>
    </row>
    <row r="11" spans="1:14" x14ac:dyDescent="0.2">
      <c r="A11" s="1" t="s">
        <v>30</v>
      </c>
      <c r="C11" s="1" t="s">
        <v>130</v>
      </c>
      <c r="D11" s="1">
        <v>0</v>
      </c>
      <c r="F11" s="1" t="s">
        <v>31</v>
      </c>
      <c r="H11" s="4">
        <v>0.03</v>
      </c>
      <c r="I11" s="5">
        <f>H11*I10</f>
        <v>3000</v>
      </c>
      <c r="K11" s="1" t="s">
        <v>29</v>
      </c>
      <c r="M11" s="4">
        <v>0.03</v>
      </c>
      <c r="N11" s="5">
        <f>M11*N10/97%</f>
        <v>3092.7835051546394</v>
      </c>
    </row>
    <row r="12" spans="1:14" x14ac:dyDescent="0.2">
      <c r="A12" s="1" t="s">
        <v>0</v>
      </c>
      <c r="D12" s="5">
        <f>D10</f>
        <v>100000</v>
      </c>
      <c r="F12" s="1" t="s">
        <v>0</v>
      </c>
      <c r="I12" s="5">
        <f>I10+I11</f>
        <v>103000</v>
      </c>
      <c r="K12" s="1" t="s">
        <v>0</v>
      </c>
      <c r="N12" s="5">
        <f>N10+N11</f>
        <v>103092.78350515464</v>
      </c>
    </row>
    <row r="13" spans="1:14" x14ac:dyDescent="0.2">
      <c r="A13" s="1" t="s">
        <v>2</v>
      </c>
      <c r="C13" s="4">
        <v>0.19</v>
      </c>
      <c r="D13" s="5">
        <f>C13*D12</f>
        <v>19000</v>
      </c>
      <c r="F13" s="1" t="s">
        <v>2</v>
      </c>
      <c r="H13" s="4">
        <v>0.19</v>
      </c>
      <c r="I13" s="5">
        <f>H13*I12</f>
        <v>19570</v>
      </c>
      <c r="K13" s="1" t="s">
        <v>2</v>
      </c>
      <c r="M13" s="4">
        <v>0.19</v>
      </c>
      <c r="N13" s="5">
        <f>M13*N12</f>
        <v>19587.628865979383</v>
      </c>
    </row>
    <row r="14" spans="1:14" ht="15.75" x14ac:dyDescent="0.25">
      <c r="A14" s="7" t="s">
        <v>1</v>
      </c>
      <c r="B14" s="7"/>
      <c r="C14" s="7"/>
      <c r="D14" s="8">
        <f>D12+D13</f>
        <v>119000</v>
      </c>
      <c r="E14" s="7"/>
      <c r="F14" s="7" t="s">
        <v>1</v>
      </c>
      <c r="G14" s="7"/>
      <c r="H14" s="7"/>
      <c r="I14" s="8">
        <f>I12+I13</f>
        <v>122570</v>
      </c>
      <c r="J14" s="7"/>
      <c r="K14" s="7" t="s">
        <v>1</v>
      </c>
      <c r="L14" s="7"/>
      <c r="M14" s="7"/>
      <c r="N14" s="8">
        <f>N12+N13</f>
        <v>122680.41237113402</v>
      </c>
    </row>
    <row r="16" spans="1:14" x14ac:dyDescent="0.2">
      <c r="A16" s="1" t="s">
        <v>4</v>
      </c>
      <c r="F16" s="1" t="s">
        <v>4</v>
      </c>
      <c r="K16" s="1" t="s">
        <v>4</v>
      </c>
    </row>
    <row r="18" spans="1:14" x14ac:dyDescent="0.2">
      <c r="A18" s="1" t="s">
        <v>5</v>
      </c>
      <c r="D18" s="5">
        <f>D14</f>
        <v>119000</v>
      </c>
      <c r="F18" s="1" t="s">
        <v>5</v>
      </c>
      <c r="I18" s="5">
        <f>I14</f>
        <v>122570</v>
      </c>
      <c r="K18" s="1" t="s">
        <v>5</v>
      </c>
      <c r="N18" s="5">
        <f>N14</f>
        <v>122680.41237113402</v>
      </c>
    </row>
    <row r="19" spans="1:14" x14ac:dyDescent="0.2">
      <c r="A19" s="1" t="s">
        <v>6</v>
      </c>
      <c r="C19" s="4">
        <v>0.03</v>
      </c>
      <c r="D19" s="5">
        <f>C19*D18</f>
        <v>3570</v>
      </c>
      <c r="F19" s="1" t="s">
        <v>6</v>
      </c>
      <c r="H19" s="4">
        <v>0.03</v>
      </c>
      <c r="I19" s="5">
        <f>H19*I18</f>
        <v>3677.1</v>
      </c>
      <c r="K19" s="1" t="s">
        <v>6</v>
      </c>
      <c r="M19" s="4">
        <v>0.03</v>
      </c>
      <c r="N19" s="5">
        <f>M19*N18</f>
        <v>3680.4123711340203</v>
      </c>
    </row>
    <row r="20" spans="1:14" ht="15.75" x14ac:dyDescent="0.25">
      <c r="A20" s="7" t="s">
        <v>7</v>
      </c>
      <c r="B20" s="7"/>
      <c r="C20" s="7"/>
      <c r="D20" s="8">
        <f>D18-D19</f>
        <v>115430</v>
      </c>
      <c r="E20" s="7"/>
      <c r="F20" s="7" t="s">
        <v>7</v>
      </c>
      <c r="G20" s="7"/>
      <c r="H20" s="7"/>
      <c r="I20" s="8">
        <f>I18-I19</f>
        <v>118892.9</v>
      </c>
      <c r="J20" s="7"/>
      <c r="K20" s="7" t="s">
        <v>7</v>
      </c>
      <c r="L20" s="7"/>
      <c r="M20" s="7"/>
      <c r="N20" s="8">
        <f>N18-N19</f>
        <v>119000</v>
      </c>
    </row>
    <row r="21" spans="1:14" x14ac:dyDescent="0.2">
      <c r="A21" s="1" t="s">
        <v>9</v>
      </c>
      <c r="C21" s="4">
        <v>0.19</v>
      </c>
      <c r="D21" s="5">
        <f>C21*D20/119%</f>
        <v>18430</v>
      </c>
      <c r="F21" s="1" t="s">
        <v>10</v>
      </c>
      <c r="H21" s="4">
        <v>0.19</v>
      </c>
      <c r="I21" s="5">
        <f>I20*19/119</f>
        <v>18982.900000000001</v>
      </c>
      <c r="K21" s="1" t="s">
        <v>10</v>
      </c>
      <c r="M21" s="4">
        <v>0.19</v>
      </c>
      <c r="N21" s="5">
        <f>N20*19/119</f>
        <v>19000</v>
      </c>
    </row>
    <row r="22" spans="1:14" x14ac:dyDescent="0.2">
      <c r="A22" s="1" t="s">
        <v>21</v>
      </c>
      <c r="D22" s="5">
        <f>D20-D21</f>
        <v>97000</v>
      </c>
      <c r="I22" s="5">
        <f>I20-I21</f>
        <v>99910</v>
      </c>
      <c r="K22" s="1" t="s">
        <v>21</v>
      </c>
      <c r="N22" s="5">
        <f>N20-N21</f>
        <v>100000</v>
      </c>
    </row>
    <row r="23" spans="1:14" ht="15.75" x14ac:dyDescent="0.25">
      <c r="A23" s="11" t="s">
        <v>8</v>
      </c>
      <c r="B23" s="11"/>
      <c r="C23" s="11"/>
      <c r="D23" s="12">
        <f>D10-D22</f>
        <v>3000</v>
      </c>
      <c r="E23" s="11"/>
      <c r="F23" s="11" t="s">
        <v>8</v>
      </c>
      <c r="G23" s="11"/>
      <c r="H23" s="11"/>
      <c r="I23" s="12">
        <f>I10-I22</f>
        <v>90</v>
      </c>
      <c r="J23" s="11"/>
      <c r="K23" s="11" t="s">
        <v>8</v>
      </c>
      <c r="L23" s="11"/>
      <c r="M23" s="11"/>
      <c r="N23" s="12">
        <f>N10-N22</f>
        <v>0</v>
      </c>
    </row>
    <row r="26" spans="1:14" x14ac:dyDescent="0.2">
      <c r="A26" s="1" t="s">
        <v>32</v>
      </c>
      <c r="B26" s="1" t="s">
        <v>35</v>
      </c>
    </row>
    <row r="27" spans="1:14" x14ac:dyDescent="0.2">
      <c r="A27" s="1" t="s">
        <v>33</v>
      </c>
      <c r="B27" s="1" t="s">
        <v>34</v>
      </c>
    </row>
    <row r="28" spans="1:14" x14ac:dyDescent="0.2">
      <c r="A28" s="1" t="s">
        <v>113</v>
      </c>
      <c r="B28" s="1" t="s">
        <v>114</v>
      </c>
    </row>
    <row r="31" spans="1:14" x14ac:dyDescent="0.2">
      <c r="N31" s="41">
        <v>3</v>
      </c>
    </row>
  </sheetData>
  <sheetProtection algorithmName="SHA-512" hashValue="gU6YNStFMx1MBGnLOGy6fkipUTzZg8PQKMx90Bq1XnhzQIPrBSaXIkCYvsPC7WtZfXnCP8Fhc6XU7ZMNwNiQVg==" saltValue="tYtt7jSMHLWPXF/j77NK0w==" spinCount="100000" sheet="1" objects="1" scenarios="1"/>
  <mergeCells count="7">
    <mergeCell ref="A3:N3"/>
    <mergeCell ref="A6:D6"/>
    <mergeCell ref="F6:I6"/>
    <mergeCell ref="K6:N6"/>
    <mergeCell ref="A7:D7"/>
    <mergeCell ref="F7:I7"/>
    <mergeCell ref="K7:N7"/>
  </mergeCells>
  <pageMargins left="0.11811023622047245" right="0.11811023622047245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3"/>
  <sheetViews>
    <sheetView showGridLines="0" zoomScaleNormal="100" workbookViewId="0"/>
  </sheetViews>
  <sheetFormatPr baseColWidth="10" defaultRowHeight="12.75" x14ac:dyDescent="0.2"/>
  <cols>
    <col min="4" max="4" width="19.7109375" customWidth="1"/>
    <col min="5" max="5" width="13.42578125" customWidth="1"/>
  </cols>
  <sheetData>
    <row r="1" spans="1:6" ht="18" x14ac:dyDescent="0.25">
      <c r="A1" s="14" t="s">
        <v>15</v>
      </c>
    </row>
    <row r="3" spans="1:6" ht="15" x14ac:dyDescent="0.2">
      <c r="A3" s="1" t="s">
        <v>27</v>
      </c>
    </row>
    <row r="4" spans="1:6" x14ac:dyDescent="0.2">
      <c r="A4" s="15"/>
    </row>
    <row r="5" spans="1:6" ht="15.75" x14ac:dyDescent="0.25">
      <c r="A5" s="1" t="s">
        <v>28</v>
      </c>
      <c r="B5" s="1"/>
      <c r="C5" s="1"/>
      <c r="D5" s="1"/>
      <c r="E5" s="1"/>
      <c r="F5" s="1"/>
    </row>
    <row r="6" spans="1:6" ht="15" x14ac:dyDescent="0.2">
      <c r="A6" s="1" t="s">
        <v>16</v>
      </c>
      <c r="B6" s="1"/>
      <c r="C6" s="1"/>
      <c r="D6" s="1"/>
      <c r="E6" s="1"/>
      <c r="F6" s="1"/>
    </row>
    <row r="7" spans="1:6" s="1" customFormat="1" ht="15" x14ac:dyDescent="0.2">
      <c r="A7" s="1" t="s">
        <v>17</v>
      </c>
    </row>
    <row r="8" spans="1:6" s="1" customFormat="1" ht="15" x14ac:dyDescent="0.2">
      <c r="A8" s="1" t="s">
        <v>18</v>
      </c>
    </row>
    <row r="9" spans="1:6" s="1" customFormat="1" ht="15" x14ac:dyDescent="0.2">
      <c r="A9" s="1" t="s">
        <v>36</v>
      </c>
    </row>
    <row r="10" spans="1:6" s="1" customFormat="1" ht="15" x14ac:dyDescent="0.2"/>
    <row r="12" spans="1:6" ht="15" x14ac:dyDescent="0.2">
      <c r="A12" s="2" t="s">
        <v>3</v>
      </c>
      <c r="B12" s="2"/>
      <c r="C12" s="2"/>
      <c r="D12" s="16">
        <v>100000</v>
      </c>
    </row>
    <row r="13" spans="1:6" ht="15" x14ac:dyDescent="0.2">
      <c r="A13" s="1" t="s">
        <v>29</v>
      </c>
      <c r="B13" s="1"/>
      <c r="C13" s="4">
        <v>0.03</v>
      </c>
      <c r="D13" s="5">
        <f>C13*D12/97%</f>
        <v>3092.7835051546394</v>
      </c>
      <c r="E13" s="4">
        <v>0.97</v>
      </c>
    </row>
    <row r="14" spans="1:6" ht="15" x14ac:dyDescent="0.2">
      <c r="A14" s="1" t="s">
        <v>0</v>
      </c>
      <c r="B14" s="1"/>
      <c r="C14" s="1"/>
      <c r="D14" s="5">
        <f>D12+D13</f>
        <v>103092.78350515464</v>
      </c>
    </row>
    <row r="15" spans="1:6" ht="15" x14ac:dyDescent="0.2">
      <c r="A15" s="1" t="s">
        <v>2</v>
      </c>
      <c r="B15" s="1"/>
      <c r="C15" s="4">
        <v>0.19</v>
      </c>
      <c r="D15" s="5">
        <f>C15*D14</f>
        <v>19587.628865979383</v>
      </c>
      <c r="E15" s="15" t="s">
        <v>19</v>
      </c>
    </row>
    <row r="16" spans="1:6" ht="15.75" x14ac:dyDescent="0.25">
      <c r="A16" s="7" t="s">
        <v>1</v>
      </c>
      <c r="B16" s="7"/>
      <c r="C16" s="7"/>
      <c r="D16" s="8">
        <f>D14+D15</f>
        <v>122680.41237113402</v>
      </c>
      <c r="E16" s="15" t="s">
        <v>20</v>
      </c>
    </row>
    <row r="17" spans="1:4" ht="15" x14ac:dyDescent="0.2">
      <c r="A17" s="1"/>
      <c r="B17" s="1"/>
      <c r="C17" s="1"/>
      <c r="D17" s="1"/>
    </row>
    <row r="18" spans="1:4" ht="15.75" x14ac:dyDescent="0.25">
      <c r="A18" s="18" t="s">
        <v>4</v>
      </c>
      <c r="B18" s="1"/>
      <c r="C18" s="1"/>
      <c r="D18" s="1"/>
    </row>
    <row r="19" spans="1:4" ht="15" x14ac:dyDescent="0.2">
      <c r="A19" s="1"/>
      <c r="B19" s="1"/>
      <c r="C19" s="1"/>
      <c r="D19" s="1"/>
    </row>
    <row r="20" spans="1:4" ht="15" x14ac:dyDescent="0.2">
      <c r="A20" s="1" t="s">
        <v>5</v>
      </c>
      <c r="B20" s="1"/>
      <c r="C20" s="1"/>
      <c r="D20" s="5">
        <f>D16</f>
        <v>122680.41237113402</v>
      </c>
    </row>
    <row r="21" spans="1:4" ht="15" x14ac:dyDescent="0.2">
      <c r="A21" s="1" t="s">
        <v>37</v>
      </c>
      <c r="B21" s="1"/>
      <c r="C21" s="4">
        <v>0.03</v>
      </c>
      <c r="D21" s="5">
        <f>C21*D20</f>
        <v>3680.4123711340203</v>
      </c>
    </row>
    <row r="22" spans="1:4" ht="15.75" x14ac:dyDescent="0.25">
      <c r="A22" s="7" t="s">
        <v>7</v>
      </c>
      <c r="B22" s="7"/>
      <c r="C22" s="7"/>
      <c r="D22" s="8">
        <f>D20-D21</f>
        <v>119000</v>
      </c>
    </row>
    <row r="23" spans="1:4" ht="15" x14ac:dyDescent="0.2">
      <c r="A23" s="1" t="s">
        <v>10</v>
      </c>
      <c r="B23" s="1"/>
      <c r="C23" s="4">
        <v>0.19</v>
      </c>
      <c r="D23" s="5">
        <f>D22*C23/(1+C23)</f>
        <v>19000</v>
      </c>
    </row>
    <row r="24" spans="1:4" ht="15" x14ac:dyDescent="0.2">
      <c r="A24" s="2" t="s">
        <v>21</v>
      </c>
      <c r="B24" s="2"/>
      <c r="C24" s="2"/>
      <c r="D24" s="17">
        <f>D22-D23</f>
        <v>100000</v>
      </c>
    </row>
    <row r="26" spans="1:4" ht="15" x14ac:dyDescent="0.2">
      <c r="A26" s="1" t="s">
        <v>22</v>
      </c>
    </row>
    <row r="27" spans="1:4" ht="15" x14ac:dyDescent="0.2">
      <c r="A27" s="1" t="s">
        <v>23</v>
      </c>
    </row>
    <row r="28" spans="1:4" ht="15" x14ac:dyDescent="0.2">
      <c r="A28" s="1"/>
    </row>
    <row r="29" spans="1:4" ht="15" x14ac:dyDescent="0.2">
      <c r="A29" s="1" t="s">
        <v>24</v>
      </c>
    </row>
    <row r="30" spans="1:4" ht="15.75" x14ac:dyDescent="0.25">
      <c r="A30" s="1" t="s">
        <v>26</v>
      </c>
    </row>
    <row r="31" spans="1:4" ht="15" x14ac:dyDescent="0.2">
      <c r="A31" s="1" t="s">
        <v>25</v>
      </c>
    </row>
    <row r="53" spans="6:6" x14ac:dyDescent="0.2">
      <c r="F53">
        <v>4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2"/>
  <sheetViews>
    <sheetView showGridLines="0" topLeftCell="A25" zoomScaleNormal="100" workbookViewId="0">
      <selection activeCell="C19" sqref="C18:C19"/>
    </sheetView>
  </sheetViews>
  <sheetFormatPr baseColWidth="10" defaultRowHeight="15" x14ac:dyDescent="0.2"/>
  <cols>
    <col min="1" max="3" width="11.42578125" style="19"/>
    <col min="4" max="4" width="16.140625" style="19" customWidth="1"/>
    <col min="5" max="5" width="19.140625" style="19" customWidth="1"/>
    <col min="6" max="6" width="17.85546875" style="19" customWidth="1"/>
    <col min="7" max="16384" width="11.42578125" style="19"/>
  </cols>
  <sheetData>
    <row r="1" spans="1:6" ht="18" x14ac:dyDescent="0.25">
      <c r="A1" s="31" t="s">
        <v>39</v>
      </c>
      <c r="B1" s="32"/>
      <c r="C1" s="32"/>
    </row>
    <row r="3" spans="1:6" ht="15.75" x14ac:dyDescent="0.25">
      <c r="A3" s="40" t="s">
        <v>27</v>
      </c>
    </row>
    <row r="5" spans="1:6" x14ac:dyDescent="0.2">
      <c r="A5" s="39" t="s">
        <v>55</v>
      </c>
      <c r="B5" s="39"/>
      <c r="C5" s="39"/>
      <c r="D5" s="39"/>
      <c r="E5" s="39"/>
      <c r="F5" s="39"/>
    </row>
    <row r="6" spans="1:6" x14ac:dyDescent="0.2">
      <c r="A6" s="39" t="s">
        <v>56</v>
      </c>
      <c r="B6" s="39"/>
      <c r="C6" s="39"/>
      <c r="D6" s="39"/>
      <c r="E6" s="39"/>
      <c r="F6" s="39"/>
    </row>
    <row r="7" spans="1:6" x14ac:dyDescent="0.2">
      <c r="A7" s="39" t="s">
        <v>49</v>
      </c>
      <c r="B7" s="39"/>
      <c r="C7" s="39"/>
      <c r="D7" s="39"/>
      <c r="E7" s="39"/>
      <c r="F7" s="39"/>
    </row>
    <row r="8" spans="1:6" x14ac:dyDescent="0.2">
      <c r="A8" s="39" t="s">
        <v>54</v>
      </c>
      <c r="B8" s="39"/>
      <c r="C8" s="39"/>
      <c r="D8" s="39"/>
      <c r="E8" s="39"/>
      <c r="F8" s="39"/>
    </row>
    <row r="9" spans="1:6" x14ac:dyDescent="0.2">
      <c r="A9" s="39"/>
      <c r="B9" s="39"/>
      <c r="C9" s="39"/>
      <c r="D9" s="39"/>
      <c r="E9" s="39"/>
      <c r="F9" s="39"/>
    </row>
    <row r="10" spans="1:6" x14ac:dyDescent="0.2">
      <c r="A10" s="39" t="s">
        <v>50</v>
      </c>
      <c r="B10" s="39"/>
      <c r="C10" s="39"/>
      <c r="D10" s="39"/>
      <c r="E10" s="39"/>
      <c r="F10" s="39"/>
    </row>
    <row r="11" spans="1:6" x14ac:dyDescent="0.2">
      <c r="A11" s="39"/>
      <c r="B11" s="39"/>
      <c r="C11" s="39"/>
      <c r="D11" s="39"/>
      <c r="E11" s="39"/>
      <c r="F11" s="39"/>
    </row>
    <row r="12" spans="1:6" x14ac:dyDescent="0.2">
      <c r="A12" s="39" t="s">
        <v>51</v>
      </c>
      <c r="B12" s="39"/>
      <c r="C12" s="39"/>
      <c r="D12" s="39"/>
      <c r="E12" s="39"/>
      <c r="F12" s="39"/>
    </row>
    <row r="13" spans="1:6" x14ac:dyDescent="0.2">
      <c r="A13" s="39" t="s">
        <v>52</v>
      </c>
      <c r="B13" s="39"/>
      <c r="C13" s="39"/>
      <c r="D13" s="39"/>
      <c r="E13" s="39"/>
      <c r="F13" s="39"/>
    </row>
    <row r="14" spans="1:6" x14ac:dyDescent="0.2">
      <c r="A14" s="39"/>
      <c r="B14" s="39"/>
      <c r="C14" s="39"/>
      <c r="D14" s="39"/>
      <c r="E14" s="39"/>
      <c r="F14" s="39"/>
    </row>
    <row r="15" spans="1:6" ht="15.75" x14ac:dyDescent="0.25">
      <c r="A15" s="40" t="s">
        <v>27</v>
      </c>
      <c r="B15" s="39"/>
      <c r="C15" s="39"/>
      <c r="D15" s="39"/>
      <c r="E15" s="39"/>
      <c r="F15" s="39"/>
    </row>
    <row r="16" spans="1:6" x14ac:dyDescent="0.2">
      <c r="A16" s="39"/>
      <c r="B16" s="39"/>
      <c r="C16" s="39"/>
      <c r="D16" s="39"/>
      <c r="E16" s="39"/>
      <c r="F16" s="39"/>
    </row>
    <row r="17" spans="1:6" x14ac:dyDescent="0.2">
      <c r="A17" s="39" t="s">
        <v>53</v>
      </c>
      <c r="B17" s="39"/>
      <c r="C17" s="39"/>
      <c r="D17" s="39"/>
      <c r="E17" s="39"/>
      <c r="F17" s="39"/>
    </row>
    <row r="18" spans="1:6" x14ac:dyDescent="0.2">
      <c r="A18" s="39" t="s">
        <v>57</v>
      </c>
      <c r="B18" s="39"/>
      <c r="C18" s="39"/>
      <c r="D18" s="39"/>
      <c r="E18" s="39"/>
      <c r="F18" s="39"/>
    </row>
    <row r="19" spans="1:6" x14ac:dyDescent="0.2">
      <c r="A19" s="39" t="s">
        <v>58</v>
      </c>
      <c r="B19" s="39"/>
      <c r="C19" s="39"/>
      <c r="D19" s="39"/>
      <c r="E19" s="39"/>
      <c r="F19" s="39"/>
    </row>
    <row r="20" spans="1:6" x14ac:dyDescent="0.2">
      <c r="A20" s="39" t="s">
        <v>59</v>
      </c>
      <c r="B20" s="39"/>
      <c r="C20" s="39"/>
      <c r="D20" s="39"/>
      <c r="E20" s="39"/>
      <c r="F20" s="39"/>
    </row>
    <row r="21" spans="1:6" x14ac:dyDescent="0.2">
      <c r="A21" s="39" t="s">
        <v>60</v>
      </c>
      <c r="B21" s="39"/>
      <c r="C21" s="39"/>
      <c r="D21" s="39"/>
      <c r="E21" s="39"/>
      <c r="F21" s="39"/>
    </row>
    <row r="22" spans="1:6" x14ac:dyDescent="0.2">
      <c r="A22" s="39"/>
      <c r="B22" s="39"/>
      <c r="C22" s="39"/>
      <c r="D22" s="39"/>
      <c r="E22" s="39"/>
      <c r="F22" s="39"/>
    </row>
    <row r="25" spans="1:6" ht="15.75" x14ac:dyDescent="0.25">
      <c r="A25" s="38" t="s">
        <v>40</v>
      </c>
      <c r="B25" s="20"/>
      <c r="C25" s="20"/>
      <c r="D25" s="20"/>
      <c r="E25" s="20"/>
      <c r="F25" s="21"/>
    </row>
    <row r="26" spans="1:6" x14ac:dyDescent="0.2">
      <c r="A26" s="22"/>
      <c r="B26" s="23"/>
      <c r="C26" s="23"/>
      <c r="D26" s="23"/>
      <c r="E26" s="23"/>
      <c r="F26" s="24"/>
    </row>
    <row r="27" spans="1:6" x14ac:dyDescent="0.2">
      <c r="A27" s="22" t="s">
        <v>5</v>
      </c>
      <c r="B27" s="23"/>
      <c r="C27" s="23"/>
      <c r="D27" s="23"/>
      <c r="E27" s="62">
        <v>4127</v>
      </c>
      <c r="F27" s="24"/>
    </row>
    <row r="28" spans="1:6" ht="13.5" customHeight="1" x14ac:dyDescent="0.2">
      <c r="A28" s="22"/>
      <c r="B28" s="23"/>
      <c r="C28" s="23"/>
      <c r="D28" s="23"/>
      <c r="E28" s="23"/>
      <c r="F28" s="24"/>
    </row>
    <row r="29" spans="1:6" x14ac:dyDescent="0.2">
      <c r="A29" s="22" t="s">
        <v>41</v>
      </c>
      <c r="B29" s="23"/>
      <c r="C29" s="23"/>
      <c r="D29" s="23"/>
      <c r="E29" s="63">
        <v>90</v>
      </c>
      <c r="F29" s="24"/>
    </row>
    <row r="30" spans="1:6" ht="12.75" customHeight="1" x14ac:dyDescent="0.2">
      <c r="A30" s="22"/>
      <c r="B30" s="23"/>
      <c r="C30" s="23"/>
      <c r="D30" s="23"/>
      <c r="E30" s="23"/>
      <c r="F30" s="24"/>
    </row>
    <row r="31" spans="1:6" x14ac:dyDescent="0.2">
      <c r="A31" s="22" t="s">
        <v>42</v>
      </c>
      <c r="B31" s="23"/>
      <c r="C31" s="23"/>
      <c r="D31" s="23"/>
      <c r="E31" s="63">
        <v>10</v>
      </c>
      <c r="F31" s="24"/>
    </row>
    <row r="32" spans="1:6" ht="15" customHeight="1" x14ac:dyDescent="0.2">
      <c r="A32" s="22"/>
      <c r="B32" s="23"/>
      <c r="C32" s="23"/>
      <c r="D32" s="23"/>
      <c r="E32" s="23"/>
      <c r="F32" s="24"/>
    </row>
    <row r="33" spans="1:6" x14ac:dyDescent="0.2">
      <c r="A33" s="22" t="s">
        <v>43</v>
      </c>
      <c r="B33" s="23"/>
      <c r="C33" s="23"/>
      <c r="D33" s="23"/>
      <c r="E33" s="64">
        <v>2.5000000000000001E-2</v>
      </c>
      <c r="F33" s="24"/>
    </row>
    <row r="34" spans="1:6" ht="12" customHeight="1" x14ac:dyDescent="0.2">
      <c r="A34" s="22"/>
      <c r="B34" s="23"/>
      <c r="C34" s="23"/>
      <c r="D34" s="23"/>
      <c r="E34" s="23"/>
      <c r="F34" s="24"/>
    </row>
    <row r="35" spans="1:6" x14ac:dyDescent="0.2">
      <c r="A35" s="22" t="s">
        <v>44</v>
      </c>
      <c r="B35" s="23"/>
      <c r="C35" s="23"/>
      <c r="D35" s="23"/>
      <c r="E35" s="65">
        <v>0.16</v>
      </c>
      <c r="F35" s="24"/>
    </row>
    <row r="36" spans="1:6" ht="14.25" customHeight="1" x14ac:dyDescent="0.2">
      <c r="A36" s="22"/>
      <c r="B36" s="23"/>
      <c r="C36" s="23"/>
      <c r="D36" s="23"/>
      <c r="E36" s="23"/>
      <c r="F36" s="24"/>
    </row>
    <row r="37" spans="1:6" x14ac:dyDescent="0.2">
      <c r="A37" s="22" t="s">
        <v>45</v>
      </c>
      <c r="B37" s="23"/>
      <c r="C37" s="23"/>
      <c r="D37" s="23"/>
      <c r="E37" s="25">
        <v>60</v>
      </c>
      <c r="F37" s="24"/>
    </row>
    <row r="38" spans="1:6" ht="13.5" customHeight="1" x14ac:dyDescent="0.2">
      <c r="A38" s="22"/>
      <c r="B38" s="23"/>
      <c r="C38" s="23"/>
      <c r="D38" s="23"/>
      <c r="E38" s="23"/>
      <c r="F38" s="24"/>
    </row>
    <row r="39" spans="1:6" x14ac:dyDescent="0.2">
      <c r="A39" s="22" t="s">
        <v>46</v>
      </c>
      <c r="B39" s="23"/>
      <c r="C39" s="23"/>
      <c r="D39" s="23"/>
      <c r="E39" s="26">
        <f>E27*E33</f>
        <v>103.17500000000001</v>
      </c>
      <c r="F39" s="24"/>
    </row>
    <row r="40" spans="1:6" ht="14.25" customHeight="1" x14ac:dyDescent="0.2">
      <c r="A40" s="22"/>
      <c r="B40" s="23"/>
      <c r="C40" s="23"/>
      <c r="D40" s="23"/>
      <c r="E40" s="23"/>
      <c r="F40" s="24"/>
    </row>
    <row r="41" spans="1:6" x14ac:dyDescent="0.2">
      <c r="A41" s="22" t="s">
        <v>47</v>
      </c>
      <c r="B41" s="23"/>
      <c r="C41" s="23"/>
      <c r="D41" s="23"/>
      <c r="E41" s="26">
        <f>E27-E39</f>
        <v>4023.8249999999998</v>
      </c>
      <c r="F41" s="24"/>
    </row>
    <row r="42" spans="1:6" ht="12.75" customHeight="1" x14ac:dyDescent="0.2">
      <c r="A42" s="22"/>
      <c r="B42" s="23"/>
      <c r="C42" s="23"/>
      <c r="D42" s="23"/>
      <c r="E42" s="23"/>
      <c r="F42" s="24"/>
    </row>
    <row r="43" spans="1:6" x14ac:dyDescent="0.2">
      <c r="A43" s="22" t="s">
        <v>48</v>
      </c>
      <c r="B43" s="23"/>
      <c r="C43" s="23"/>
      <c r="D43" s="23"/>
      <c r="E43" s="26">
        <f>E41*E35*E37/360</f>
        <v>107.30200000000001</v>
      </c>
      <c r="F43" s="24"/>
    </row>
    <row r="44" spans="1:6" x14ac:dyDescent="0.2">
      <c r="A44" s="22"/>
      <c r="B44" s="23"/>
      <c r="C44" s="23"/>
      <c r="D44" s="23"/>
      <c r="E44" s="23"/>
      <c r="F44" s="24"/>
    </row>
    <row r="45" spans="1:6" ht="15.75" x14ac:dyDescent="0.25">
      <c r="A45" s="67" t="s">
        <v>6</v>
      </c>
      <c r="B45" s="68" t="str">
        <f>IF(E45&gt;0,"Vorteil","Nachteil")</f>
        <v>Nachteil</v>
      </c>
      <c r="C45" s="23"/>
      <c r="D45" s="23"/>
      <c r="E45" s="27">
        <f>E39-E43</f>
        <v>-4.1269999999999953</v>
      </c>
      <c r="F45" s="24"/>
    </row>
    <row r="46" spans="1:6" x14ac:dyDescent="0.2">
      <c r="A46" s="28"/>
      <c r="B46" s="29"/>
      <c r="C46" s="29"/>
      <c r="D46" s="29"/>
      <c r="E46" s="29"/>
      <c r="F46" s="30"/>
    </row>
    <row r="49" spans="6:6" x14ac:dyDescent="0.2">
      <c r="F49" s="13"/>
    </row>
    <row r="52" spans="6:6" x14ac:dyDescent="0.2">
      <c r="F52" s="1"/>
    </row>
  </sheetData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46"/>
  <sheetViews>
    <sheetView showGridLines="0" tabSelected="1" topLeftCell="A15" zoomScaleNormal="100" workbookViewId="0">
      <selection activeCell="A16" sqref="A16:XFD17"/>
    </sheetView>
  </sheetViews>
  <sheetFormatPr baseColWidth="10" defaultRowHeight="15" x14ac:dyDescent="0.2"/>
  <cols>
    <col min="1" max="3" width="11.42578125" style="19"/>
    <col min="4" max="4" width="16.140625" style="19" customWidth="1"/>
    <col min="5" max="5" width="19.140625" style="19" customWidth="1"/>
    <col min="6" max="6" width="17.85546875" style="19" customWidth="1"/>
    <col min="7" max="16384" width="11.42578125" style="19"/>
  </cols>
  <sheetData>
    <row r="1" spans="1:6" ht="18" x14ac:dyDescent="0.25">
      <c r="A1" s="31" t="s">
        <v>39</v>
      </c>
      <c r="B1" s="32"/>
      <c r="C1" s="32"/>
    </row>
    <row r="4" spans="1:6" x14ac:dyDescent="0.2">
      <c r="A4" s="19" t="s">
        <v>61</v>
      </c>
    </row>
    <row r="5" spans="1:6" x14ac:dyDescent="0.2">
      <c r="A5" s="19" t="s">
        <v>62</v>
      </c>
    </row>
    <row r="7" spans="1:6" x14ac:dyDescent="0.2">
      <c r="A7" s="19" t="s">
        <v>63</v>
      </c>
    </row>
    <row r="8" spans="1:6" x14ac:dyDescent="0.2">
      <c r="A8" s="19" t="s">
        <v>64</v>
      </c>
    </row>
    <row r="10" spans="1:6" x14ac:dyDescent="0.2">
      <c r="A10" s="19" t="s">
        <v>65</v>
      </c>
    </row>
    <row r="11" spans="1:6" x14ac:dyDescent="0.2">
      <c r="A11" s="19" t="s">
        <v>66</v>
      </c>
    </row>
    <row r="13" spans="1:6" ht="15.75" x14ac:dyDescent="0.25">
      <c r="A13" s="19" t="s">
        <v>115</v>
      </c>
      <c r="C13" s="35" t="s">
        <v>67</v>
      </c>
      <c r="D13" s="35"/>
      <c r="E13" s="35"/>
      <c r="F13" s="35"/>
    </row>
    <row r="14" spans="1:6" ht="15.75" x14ac:dyDescent="0.25">
      <c r="C14" s="35" t="s">
        <v>68</v>
      </c>
      <c r="D14" s="35"/>
      <c r="E14" s="35"/>
      <c r="F14" s="35"/>
    </row>
    <row r="18" spans="1:6" ht="18" x14ac:dyDescent="0.25">
      <c r="A18" s="33" t="s">
        <v>40</v>
      </c>
      <c r="B18" s="34"/>
      <c r="C18" s="20"/>
      <c r="D18" s="20"/>
      <c r="E18" s="20"/>
      <c r="F18" s="21"/>
    </row>
    <row r="19" spans="1:6" x14ac:dyDescent="0.2">
      <c r="A19" s="22"/>
      <c r="B19" s="23"/>
      <c r="C19" s="23"/>
      <c r="D19" s="23"/>
      <c r="E19" s="23"/>
      <c r="F19" s="24"/>
    </row>
    <row r="20" spans="1:6" x14ac:dyDescent="0.2">
      <c r="A20" s="22" t="s">
        <v>5</v>
      </c>
      <c r="B20" s="23"/>
      <c r="C20" s="23"/>
      <c r="D20" s="23"/>
      <c r="E20" s="62"/>
      <c r="F20" s="24"/>
    </row>
    <row r="21" spans="1:6" ht="13.5" customHeight="1" x14ac:dyDescent="0.2">
      <c r="A21" s="22"/>
      <c r="B21" s="23"/>
      <c r="C21" s="23"/>
      <c r="D21" s="23"/>
      <c r="E21" s="23"/>
      <c r="F21" s="24"/>
    </row>
    <row r="22" spans="1:6" x14ac:dyDescent="0.2">
      <c r="A22" s="22" t="s">
        <v>41</v>
      </c>
      <c r="B22" s="23"/>
      <c r="C22" s="23"/>
      <c r="D22" s="23"/>
      <c r="E22" s="63"/>
      <c r="F22" s="24"/>
    </row>
    <row r="23" spans="1:6" ht="12.75" customHeight="1" x14ac:dyDescent="0.2">
      <c r="A23" s="22"/>
      <c r="B23" s="23"/>
      <c r="C23" s="23"/>
      <c r="D23" s="23"/>
      <c r="E23" s="23"/>
      <c r="F23" s="24"/>
    </row>
    <row r="24" spans="1:6" x14ac:dyDescent="0.2">
      <c r="A24" s="22" t="s">
        <v>42</v>
      </c>
      <c r="B24" s="23"/>
      <c r="C24" s="23"/>
      <c r="D24" s="23"/>
      <c r="E24" s="63"/>
      <c r="F24" s="24"/>
    </row>
    <row r="25" spans="1:6" ht="15" customHeight="1" x14ac:dyDescent="0.2">
      <c r="A25" s="22"/>
      <c r="B25" s="23"/>
      <c r="C25" s="23"/>
      <c r="D25" s="23"/>
      <c r="E25" s="23"/>
      <c r="F25" s="24"/>
    </row>
    <row r="26" spans="1:6" x14ac:dyDescent="0.2">
      <c r="A26" s="22" t="s">
        <v>43</v>
      </c>
      <c r="B26" s="23"/>
      <c r="C26" s="23"/>
      <c r="D26" s="23"/>
      <c r="E26" s="64"/>
      <c r="F26" s="24"/>
    </row>
    <row r="27" spans="1:6" ht="12" customHeight="1" x14ac:dyDescent="0.2">
      <c r="A27" s="22"/>
      <c r="B27" s="23"/>
      <c r="C27" s="23"/>
      <c r="D27" s="23"/>
      <c r="E27" s="23"/>
      <c r="F27" s="24"/>
    </row>
    <row r="28" spans="1:6" x14ac:dyDescent="0.2">
      <c r="A28" s="22" t="s">
        <v>44</v>
      </c>
      <c r="B28" s="23"/>
      <c r="C28" s="23"/>
      <c r="D28" s="23"/>
      <c r="E28" s="65"/>
      <c r="F28" s="24"/>
    </row>
    <row r="29" spans="1:6" ht="14.25" customHeight="1" x14ac:dyDescent="0.2">
      <c r="A29" s="22"/>
      <c r="B29" s="23"/>
      <c r="C29" s="23"/>
      <c r="D29" s="23"/>
      <c r="E29" s="23"/>
      <c r="F29" s="24"/>
    </row>
    <row r="30" spans="1:6" x14ac:dyDescent="0.2">
      <c r="A30" s="22" t="s">
        <v>45</v>
      </c>
      <c r="B30" s="23"/>
      <c r="C30" s="23"/>
      <c r="D30" s="23"/>
      <c r="E30" s="66" t="str">
        <f>IF(E20=0,"",E22-E24)</f>
        <v/>
      </c>
      <c r="F30" s="24"/>
    </row>
    <row r="31" spans="1:6" ht="13.5" customHeight="1" x14ac:dyDescent="0.2">
      <c r="A31" s="22"/>
      <c r="B31" s="23"/>
      <c r="C31" s="23"/>
      <c r="D31" s="23"/>
      <c r="E31" s="23"/>
      <c r="F31" s="24"/>
    </row>
    <row r="32" spans="1:6" x14ac:dyDescent="0.2">
      <c r="A32" s="22" t="s">
        <v>46</v>
      </c>
      <c r="B32" s="23"/>
      <c r="C32" s="23"/>
      <c r="D32" s="23"/>
      <c r="E32" s="26" t="str">
        <f>IF(E20=0,"",E20*E26)</f>
        <v/>
      </c>
      <c r="F32" s="24"/>
    </row>
    <row r="33" spans="1:6" ht="14.25" customHeight="1" x14ac:dyDescent="0.2">
      <c r="A33" s="22"/>
      <c r="B33" s="23"/>
      <c r="C33" s="23"/>
      <c r="D33" s="23"/>
      <c r="E33" s="23"/>
      <c r="F33" s="24"/>
    </row>
    <row r="34" spans="1:6" x14ac:dyDescent="0.2">
      <c r="A34" s="22" t="s">
        <v>47</v>
      </c>
      <c r="B34" s="23"/>
      <c r="C34" s="23"/>
      <c r="D34" s="23"/>
      <c r="E34" s="26" t="str">
        <f>IF(E20=0,"",E20-E32)</f>
        <v/>
      </c>
      <c r="F34" s="24"/>
    </row>
    <row r="35" spans="1:6" ht="12.75" customHeight="1" x14ac:dyDescent="0.2">
      <c r="A35" s="22"/>
      <c r="B35" s="23"/>
      <c r="C35" s="23"/>
      <c r="D35" s="23"/>
      <c r="E35" s="23"/>
      <c r="F35" s="24"/>
    </row>
    <row r="36" spans="1:6" x14ac:dyDescent="0.2">
      <c r="A36" s="22" t="s">
        <v>48</v>
      </c>
      <c r="B36" s="23"/>
      <c r="C36" s="23"/>
      <c r="D36" s="23"/>
      <c r="E36" s="26" t="str">
        <f>IF(E20=0,"",E34*E28*E30/360)</f>
        <v/>
      </c>
      <c r="F36" s="24"/>
    </row>
    <row r="37" spans="1:6" x14ac:dyDescent="0.2">
      <c r="A37" s="22"/>
      <c r="B37" s="23"/>
      <c r="C37" s="23"/>
      <c r="D37" s="23"/>
      <c r="E37" s="23"/>
      <c r="F37" s="24"/>
    </row>
    <row r="38" spans="1:6" ht="15.75" x14ac:dyDescent="0.25">
      <c r="A38" s="67" t="s">
        <v>6</v>
      </c>
      <c r="B38" s="68" t="str">
        <f>IF(E38&gt;0,"Vorteil","Nchteil")</f>
        <v>Vorteil</v>
      </c>
      <c r="C38" s="23"/>
      <c r="D38" s="23"/>
      <c r="E38" s="27" t="str">
        <f>IF(E20=0,"",E32-E36)</f>
        <v/>
      </c>
      <c r="F38" s="24"/>
    </row>
    <row r="39" spans="1:6" x14ac:dyDescent="0.2">
      <c r="A39" s="28"/>
      <c r="B39" s="29"/>
      <c r="C39" s="29"/>
      <c r="D39" s="29"/>
      <c r="E39" s="29"/>
      <c r="F39" s="30"/>
    </row>
    <row r="41" spans="1:6" x14ac:dyDescent="0.2">
      <c r="A41" s="19" t="s">
        <v>131</v>
      </c>
    </row>
    <row r="42" spans="1:6" x14ac:dyDescent="0.2">
      <c r="A42" s="19" t="s">
        <v>132</v>
      </c>
    </row>
    <row r="43" spans="1:6" ht="15.75" x14ac:dyDescent="0.25">
      <c r="A43" s="19" t="s">
        <v>133</v>
      </c>
    </row>
    <row r="44" spans="1:6" x14ac:dyDescent="0.2">
      <c r="F44" s="13"/>
    </row>
    <row r="45" spans="1:6" x14ac:dyDescent="0.2">
      <c r="F45" s="1"/>
    </row>
    <row r="46" spans="1:6" x14ac:dyDescent="0.2">
      <c r="F46" s="13">
        <v>10</v>
      </c>
    </row>
  </sheetData>
  <pageMargins left="0.70866141732283472" right="0.51181102362204722" top="0.78740157480314965" bottom="0.78740157480314965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63"/>
  <sheetViews>
    <sheetView showGridLines="0" showWhiteSpace="0" topLeftCell="A29" zoomScaleNormal="100" workbookViewId="0">
      <selection activeCell="H51" sqref="H51"/>
    </sheetView>
  </sheetViews>
  <sheetFormatPr baseColWidth="10" defaultRowHeight="14.25" x14ac:dyDescent="0.2"/>
  <cols>
    <col min="1" max="1" width="1.7109375" style="48" customWidth="1"/>
    <col min="2" max="2" width="11.5703125" style="48" customWidth="1"/>
    <col min="3" max="3" width="3" style="48" customWidth="1"/>
    <col min="4" max="4" width="14.5703125" style="48" customWidth="1"/>
    <col min="5" max="5" width="2" style="48" customWidth="1"/>
    <col min="6" max="6" width="22.85546875" style="48" customWidth="1"/>
    <col min="7" max="7" width="2.85546875" style="48" customWidth="1"/>
    <col min="8" max="8" width="11.42578125" style="48"/>
    <col min="9" max="9" width="4" style="48" customWidth="1"/>
    <col min="10" max="10" width="16.5703125" style="48" customWidth="1"/>
    <col min="11" max="11" width="6.85546875" style="48" customWidth="1"/>
    <col min="12" max="16384" width="11.42578125" style="48"/>
  </cols>
  <sheetData>
    <row r="1" spans="1:11" ht="15" x14ac:dyDescent="0.2">
      <c r="A1" s="59" t="s">
        <v>69</v>
      </c>
      <c r="B1" s="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2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</row>
    <row r="3" spans="1:11" x14ac:dyDescent="0.2">
      <c r="A3" s="41" t="s">
        <v>107</v>
      </c>
      <c r="B3" s="41"/>
      <c r="C3" s="41"/>
      <c r="D3" s="41"/>
      <c r="E3" s="41"/>
      <c r="F3" s="41"/>
      <c r="G3" s="41"/>
      <c r="H3" s="41"/>
      <c r="I3" s="41"/>
      <c r="J3" s="41"/>
      <c r="K3" s="41"/>
    </row>
    <row r="4" spans="1:11" x14ac:dyDescent="0.2">
      <c r="A4" s="41" t="s">
        <v>110</v>
      </c>
      <c r="B4" s="41"/>
      <c r="C4" s="41"/>
      <c r="D4" s="41"/>
      <c r="E4" s="41"/>
      <c r="F4" s="41"/>
      <c r="G4" s="41"/>
      <c r="H4" s="41"/>
      <c r="I4" s="41"/>
      <c r="J4" s="41"/>
      <c r="K4" s="41"/>
    </row>
    <row r="5" spans="1:11" x14ac:dyDescent="0.2">
      <c r="A5" s="41" t="s">
        <v>117</v>
      </c>
      <c r="B5" s="41"/>
      <c r="C5" s="41"/>
      <c r="D5" s="41"/>
      <c r="E5" s="41"/>
      <c r="F5" s="41"/>
      <c r="G5" s="41"/>
      <c r="H5" s="41"/>
      <c r="I5" s="41"/>
      <c r="J5" s="41"/>
      <c r="K5" s="41"/>
    </row>
    <row r="6" spans="1:11" x14ac:dyDescent="0.2">
      <c r="A6" s="41" t="s">
        <v>118</v>
      </c>
      <c r="B6" s="41"/>
      <c r="C6" s="41"/>
      <c r="D6" s="41"/>
      <c r="E6" s="41"/>
      <c r="F6" s="41"/>
      <c r="G6" s="41"/>
      <c r="H6" s="41"/>
      <c r="I6" s="41"/>
      <c r="J6" s="41"/>
      <c r="K6" s="41"/>
    </row>
    <row r="7" spans="1:11" x14ac:dyDescent="0.2">
      <c r="A7" s="41" t="s">
        <v>116</v>
      </c>
      <c r="B7" s="41"/>
      <c r="C7" s="41"/>
      <c r="D7" s="41"/>
      <c r="E7" s="41"/>
      <c r="F7" s="41"/>
      <c r="G7" s="41"/>
      <c r="H7" s="41"/>
      <c r="I7" s="41"/>
      <c r="J7" s="41"/>
      <c r="K7" s="41"/>
    </row>
    <row r="8" spans="1:11" ht="9" customHeight="1" x14ac:dyDescent="0.2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</row>
    <row r="9" spans="1:11" x14ac:dyDescent="0.2">
      <c r="A9" s="41" t="s">
        <v>119</v>
      </c>
      <c r="B9" s="41"/>
      <c r="C9" s="41"/>
      <c r="D9" s="41"/>
      <c r="E9" s="41"/>
      <c r="F9" s="41"/>
      <c r="G9" s="41"/>
      <c r="H9" s="41"/>
      <c r="I9" s="41"/>
      <c r="J9" s="41"/>
      <c r="K9" s="41"/>
    </row>
    <row r="10" spans="1:11" x14ac:dyDescent="0.2">
      <c r="A10" s="41" t="s">
        <v>120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</row>
    <row r="11" spans="1:11" x14ac:dyDescent="0.2">
      <c r="A11" s="41" t="s">
        <v>111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</row>
    <row r="12" spans="1:11" x14ac:dyDescent="0.2">
      <c r="A12" s="41"/>
      <c r="B12" s="41"/>
      <c r="C12" s="41"/>
      <c r="D12" s="41"/>
      <c r="E12" s="41"/>
      <c r="F12" s="41"/>
      <c r="G12" s="41"/>
      <c r="H12" s="41"/>
      <c r="I12" s="41"/>
      <c r="J12" s="41"/>
      <c r="K12" s="41"/>
    </row>
    <row r="13" spans="1:11" x14ac:dyDescent="0.2">
      <c r="A13" s="59" t="s">
        <v>27</v>
      </c>
      <c r="B13" s="59"/>
      <c r="C13" s="41"/>
      <c r="D13" s="41"/>
      <c r="E13" s="41"/>
      <c r="F13" s="41"/>
      <c r="G13" s="41"/>
      <c r="H13" s="41"/>
      <c r="I13" s="41"/>
      <c r="J13" s="41"/>
      <c r="K13" s="41"/>
    </row>
    <row r="14" spans="1:11" x14ac:dyDescent="0.2">
      <c r="A14" s="41" t="s">
        <v>108</v>
      </c>
      <c r="B14" s="41"/>
      <c r="C14" s="41"/>
      <c r="D14" s="41"/>
      <c r="E14" s="41"/>
      <c r="F14" s="41"/>
      <c r="G14" s="41"/>
      <c r="H14" s="41"/>
      <c r="I14" s="41"/>
      <c r="J14" s="42">
        <v>41865</v>
      </c>
      <c r="K14" s="41"/>
    </row>
    <row r="15" spans="1:11" x14ac:dyDescent="0.2">
      <c r="A15" s="41" t="s">
        <v>70</v>
      </c>
      <c r="B15" s="41"/>
      <c r="C15" s="41"/>
      <c r="D15" s="41"/>
      <c r="E15" s="41"/>
      <c r="F15" s="41"/>
      <c r="G15" s="41"/>
      <c r="H15" s="41"/>
      <c r="I15" s="41"/>
      <c r="J15" s="43">
        <v>59500</v>
      </c>
      <c r="K15" s="41"/>
    </row>
    <row r="16" spans="1:11" x14ac:dyDescent="0.2">
      <c r="A16" s="41" t="s">
        <v>71</v>
      </c>
      <c r="B16" s="41"/>
      <c r="C16" s="41"/>
      <c r="D16" s="41"/>
      <c r="E16" s="41"/>
      <c r="F16" s="41"/>
      <c r="G16" s="41"/>
      <c r="H16" s="41"/>
      <c r="I16" s="41"/>
      <c r="J16" s="44" t="s">
        <v>72</v>
      </c>
      <c r="K16" s="41"/>
    </row>
    <row r="17" spans="1:11" x14ac:dyDescent="0.2">
      <c r="A17" s="41" t="s">
        <v>43</v>
      </c>
      <c r="B17" s="41"/>
      <c r="C17" s="41"/>
      <c r="D17" s="41"/>
      <c r="E17" s="41"/>
      <c r="F17" s="41"/>
      <c r="G17" s="41"/>
      <c r="H17" s="41"/>
      <c r="I17" s="41"/>
      <c r="J17" s="45">
        <v>0.03</v>
      </c>
      <c r="K17" s="41"/>
    </row>
    <row r="18" spans="1:11" x14ac:dyDescent="0.2">
      <c r="A18" s="41" t="s">
        <v>73</v>
      </c>
      <c r="B18" s="41"/>
      <c r="C18" s="45"/>
      <c r="D18" s="46"/>
      <c r="E18" s="47">
        <f>J15</f>
        <v>59500</v>
      </c>
      <c r="F18" s="41"/>
      <c r="G18" s="41"/>
      <c r="H18" s="41"/>
      <c r="I18" s="41"/>
      <c r="J18" s="47">
        <f>J17*J15</f>
        <v>1785</v>
      </c>
      <c r="K18" s="41"/>
    </row>
    <row r="19" spans="1:11" x14ac:dyDescent="0.2">
      <c r="A19" s="41" t="s">
        <v>74</v>
      </c>
      <c r="B19" s="41"/>
      <c r="C19" s="41"/>
      <c r="D19" s="41"/>
      <c r="E19" s="41"/>
      <c r="F19" s="41"/>
      <c r="G19" s="41"/>
      <c r="H19" s="41"/>
      <c r="I19" s="41"/>
      <c r="J19" s="47">
        <f>J15-J18</f>
        <v>57715</v>
      </c>
      <c r="K19" s="41"/>
    </row>
    <row r="20" spans="1:11" ht="12" customHeight="1" x14ac:dyDescent="0.2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</row>
    <row r="21" spans="1:11" ht="15.75" customHeight="1" x14ac:dyDescent="0.2">
      <c r="A21" s="41"/>
      <c r="B21" s="69" t="s">
        <v>75</v>
      </c>
      <c r="C21" s="41"/>
      <c r="D21" s="70" t="s">
        <v>78</v>
      </c>
      <c r="E21" s="41"/>
      <c r="F21" s="69" t="s">
        <v>80</v>
      </c>
      <c r="G21" s="41"/>
      <c r="H21" s="71" t="s">
        <v>82</v>
      </c>
      <c r="I21" s="41"/>
      <c r="J21" s="69" t="s">
        <v>84</v>
      </c>
      <c r="K21" s="41"/>
    </row>
    <row r="22" spans="1:11" x14ac:dyDescent="0.2">
      <c r="A22" s="41"/>
      <c r="B22" s="72" t="s">
        <v>76</v>
      </c>
      <c r="C22" s="41"/>
      <c r="D22" s="73" t="s">
        <v>79</v>
      </c>
      <c r="E22" s="41"/>
      <c r="F22" s="72" t="s">
        <v>81</v>
      </c>
      <c r="G22" s="41"/>
      <c r="H22" s="74" t="s">
        <v>83</v>
      </c>
      <c r="I22" s="41"/>
      <c r="J22" s="72" t="s">
        <v>85</v>
      </c>
      <c r="K22" s="41"/>
    </row>
    <row r="23" spans="1:11" x14ac:dyDescent="0.2">
      <c r="A23" s="41"/>
      <c r="B23" s="60" t="s">
        <v>77</v>
      </c>
      <c r="C23" s="41"/>
      <c r="D23" s="75" t="s">
        <v>72</v>
      </c>
      <c r="E23" s="41"/>
      <c r="F23" s="60" t="s">
        <v>127</v>
      </c>
      <c r="G23" s="41"/>
      <c r="H23" s="61" t="s">
        <v>128</v>
      </c>
      <c r="I23" s="41"/>
      <c r="J23" s="60" t="s">
        <v>129</v>
      </c>
      <c r="K23" s="41"/>
    </row>
    <row r="24" spans="1:11" x14ac:dyDescent="0.2">
      <c r="A24" s="41"/>
      <c r="B24" s="41"/>
      <c r="C24" s="41"/>
      <c r="D24" s="41"/>
      <c r="E24" s="41"/>
      <c r="F24" s="41"/>
      <c r="G24" s="41"/>
      <c r="H24" s="41"/>
      <c r="I24" s="41"/>
      <c r="J24" s="41"/>
      <c r="K24" s="41"/>
    </row>
    <row r="25" spans="1:11" ht="7.5" customHeight="1" x14ac:dyDescent="0.2">
      <c r="A25" s="41"/>
      <c r="B25" s="41"/>
      <c r="C25" s="41"/>
      <c r="D25" s="41"/>
      <c r="E25" s="41"/>
      <c r="F25" s="41"/>
      <c r="G25" s="41"/>
      <c r="H25" s="41"/>
      <c r="I25" s="41"/>
      <c r="J25" s="41"/>
      <c r="K25" s="41"/>
    </row>
    <row r="26" spans="1:11" x14ac:dyDescent="0.2">
      <c r="A26" s="36" t="s">
        <v>86</v>
      </c>
      <c r="B26" s="36"/>
      <c r="C26" s="36"/>
      <c r="D26" s="36"/>
      <c r="E26" s="36"/>
      <c r="F26" s="37">
        <v>57715</v>
      </c>
      <c r="G26" s="36"/>
      <c r="H26" s="36"/>
      <c r="I26" s="36"/>
      <c r="J26" s="37">
        <v>59500</v>
      </c>
      <c r="K26" s="41"/>
    </row>
    <row r="27" spans="1:11" ht="9" customHeight="1" x14ac:dyDescent="0.2">
      <c r="A27" s="41"/>
      <c r="B27" s="41"/>
      <c r="C27" s="41"/>
      <c r="D27" s="41"/>
      <c r="E27" s="41"/>
      <c r="F27" s="41"/>
      <c r="G27" s="41"/>
      <c r="H27" s="41"/>
      <c r="I27" s="41"/>
      <c r="J27" s="41"/>
      <c r="K27" s="41"/>
    </row>
    <row r="28" spans="1:11" x14ac:dyDescent="0.2">
      <c r="A28" s="41" t="s">
        <v>121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</row>
    <row r="29" spans="1:11" x14ac:dyDescent="0.2">
      <c r="A29" s="41" t="s">
        <v>122</v>
      </c>
      <c r="B29" s="41"/>
      <c r="C29" s="41"/>
      <c r="D29" s="41"/>
      <c r="E29" s="41"/>
      <c r="F29" s="41"/>
      <c r="G29" s="41"/>
      <c r="H29" s="41"/>
      <c r="I29" s="41"/>
      <c r="J29" s="41"/>
      <c r="K29" s="41"/>
    </row>
    <row r="30" spans="1:11" x14ac:dyDescent="0.2">
      <c r="A30" s="41" t="s">
        <v>123</v>
      </c>
      <c r="B30" s="41"/>
      <c r="C30" s="41"/>
      <c r="D30" s="41"/>
      <c r="E30" s="41"/>
      <c r="F30" s="41"/>
      <c r="G30" s="41"/>
      <c r="H30" s="41"/>
      <c r="I30" s="41"/>
      <c r="J30" s="41"/>
      <c r="K30" s="41"/>
    </row>
    <row r="31" spans="1:11" ht="7.5" customHeight="1" x14ac:dyDescent="0.2">
      <c r="A31" s="41"/>
      <c r="B31" s="41"/>
      <c r="C31" s="41"/>
      <c r="D31" s="41"/>
      <c r="E31" s="41"/>
      <c r="F31" s="41"/>
      <c r="G31" s="41"/>
      <c r="H31" s="41"/>
      <c r="I31" s="41"/>
      <c r="J31" s="41"/>
      <c r="K31" s="41"/>
    </row>
    <row r="32" spans="1:11" x14ac:dyDescent="0.2">
      <c r="A32" s="76" t="s">
        <v>112</v>
      </c>
      <c r="B32" s="76"/>
      <c r="C32" s="76" t="s">
        <v>87</v>
      </c>
      <c r="D32" s="76"/>
      <c r="E32" s="76"/>
      <c r="F32" s="76"/>
      <c r="G32" s="76"/>
      <c r="H32" s="76"/>
      <c r="I32" s="76"/>
      <c r="J32" s="76"/>
      <c r="K32" s="41"/>
    </row>
    <row r="33" spans="1:11" ht="8.25" customHeight="1" x14ac:dyDescent="0.2">
      <c r="A33" s="41"/>
      <c r="B33" s="41"/>
      <c r="C33" s="41"/>
      <c r="D33" s="41"/>
      <c r="E33" s="41"/>
      <c r="F33" s="41"/>
      <c r="G33" s="41"/>
      <c r="H33" s="41"/>
      <c r="I33" s="41"/>
      <c r="J33" s="41"/>
      <c r="K33" s="41"/>
    </row>
    <row r="34" spans="1:11" x14ac:dyDescent="0.2">
      <c r="A34" s="41"/>
      <c r="B34" s="41"/>
      <c r="C34" s="41" t="s">
        <v>88</v>
      </c>
      <c r="D34" s="41"/>
      <c r="E34" s="41"/>
      <c r="F34" s="41"/>
      <c r="G34" s="41"/>
      <c r="H34" s="41"/>
      <c r="I34" s="41"/>
      <c r="J34" s="41"/>
      <c r="K34" s="41"/>
    </row>
    <row r="35" spans="1:11" ht="10.5" customHeight="1" x14ac:dyDescent="0.2">
      <c r="A35" s="41"/>
      <c r="B35" s="41"/>
      <c r="C35" s="41"/>
      <c r="D35" s="41"/>
      <c r="E35" s="41"/>
      <c r="F35" s="41"/>
      <c r="G35" s="41"/>
      <c r="H35" s="41"/>
      <c r="I35" s="41"/>
      <c r="J35" s="41"/>
      <c r="K35" s="41"/>
    </row>
    <row r="36" spans="1:11" x14ac:dyDescent="0.2">
      <c r="A36" s="41"/>
      <c r="B36" s="41"/>
      <c r="C36" s="41"/>
      <c r="D36" s="45">
        <v>0.03</v>
      </c>
      <c r="E36" s="46" t="s">
        <v>89</v>
      </c>
      <c r="F36" s="49">
        <v>20</v>
      </c>
      <c r="G36" s="41"/>
      <c r="H36" s="41"/>
      <c r="I36" s="41"/>
      <c r="J36" s="41"/>
      <c r="K36" s="41"/>
    </row>
    <row r="37" spans="1:11" x14ac:dyDescent="0.2">
      <c r="A37" s="41"/>
      <c r="B37" s="41"/>
      <c r="C37" s="41"/>
      <c r="D37" s="50" t="s">
        <v>90</v>
      </c>
      <c r="E37" s="51" t="s">
        <v>89</v>
      </c>
      <c r="F37" s="52">
        <v>360</v>
      </c>
      <c r="G37" s="41"/>
      <c r="H37" s="41"/>
      <c r="I37" s="41"/>
      <c r="J37" s="41"/>
      <c r="K37" s="41"/>
    </row>
    <row r="38" spans="1:11" ht="5.25" customHeight="1" x14ac:dyDescent="0.2">
      <c r="A38" s="41"/>
      <c r="B38" s="41"/>
      <c r="C38" s="41"/>
      <c r="D38" s="41"/>
      <c r="E38" s="41"/>
      <c r="F38" s="41"/>
      <c r="G38" s="41"/>
      <c r="H38" s="41"/>
      <c r="I38" s="41"/>
      <c r="J38" s="41"/>
      <c r="K38" s="41"/>
    </row>
    <row r="39" spans="1:11" ht="15" thickBot="1" x14ac:dyDescent="0.25">
      <c r="A39" s="41"/>
      <c r="B39" s="41"/>
      <c r="C39" s="41"/>
      <c r="D39" s="44" t="s">
        <v>90</v>
      </c>
      <c r="E39" s="41" t="s">
        <v>89</v>
      </c>
      <c r="F39" s="53">
        <f>D36</f>
        <v>0.03</v>
      </c>
      <c r="G39" s="54" t="s">
        <v>91</v>
      </c>
      <c r="H39" s="52">
        <f>F37</f>
        <v>360</v>
      </c>
      <c r="I39" s="41" t="s">
        <v>89</v>
      </c>
      <c r="J39" s="55">
        <f>F39*H39/F40</f>
        <v>0.53999999999999992</v>
      </c>
      <c r="K39" s="41"/>
    </row>
    <row r="40" spans="1:11" ht="15" thickTop="1" x14ac:dyDescent="0.2">
      <c r="A40" s="41"/>
      <c r="B40" s="41"/>
      <c r="C40" s="41"/>
      <c r="D40" s="41"/>
      <c r="E40" s="41"/>
      <c r="F40" s="78">
        <f>F36</f>
        <v>20</v>
      </c>
      <c r="G40" s="79"/>
      <c r="H40" s="79"/>
      <c r="I40" s="41"/>
      <c r="J40" s="41"/>
      <c r="K40" s="41"/>
    </row>
    <row r="41" spans="1:11" x14ac:dyDescent="0.2">
      <c r="A41" s="41"/>
      <c r="B41" s="41"/>
      <c r="C41" s="41"/>
      <c r="D41" s="41"/>
      <c r="E41" s="41"/>
      <c r="F41" s="41"/>
      <c r="G41" s="41"/>
      <c r="H41" s="41"/>
      <c r="I41" s="41"/>
      <c r="J41" s="41"/>
      <c r="K41" s="41"/>
    </row>
    <row r="42" spans="1:11" x14ac:dyDescent="0.2">
      <c r="A42" s="41" t="s">
        <v>124</v>
      </c>
      <c r="B42" s="41"/>
      <c r="C42" s="41"/>
      <c r="D42" s="41"/>
      <c r="E42" s="41"/>
      <c r="F42" s="41"/>
      <c r="G42" s="41"/>
      <c r="H42" s="41"/>
      <c r="I42" s="41"/>
      <c r="J42" s="41"/>
      <c r="K42" s="41"/>
    </row>
    <row r="43" spans="1:11" x14ac:dyDescent="0.2">
      <c r="A43" s="41" t="s">
        <v>125</v>
      </c>
      <c r="B43" s="41"/>
      <c r="C43" s="41"/>
      <c r="D43" s="41"/>
      <c r="E43" s="41"/>
      <c r="F43" s="41"/>
      <c r="G43" s="41"/>
      <c r="H43" s="41"/>
      <c r="I43" s="41"/>
      <c r="J43" s="41"/>
      <c r="K43" s="41"/>
    </row>
    <row r="44" spans="1:11" x14ac:dyDescent="0.2">
      <c r="A44" s="41" t="s">
        <v>126</v>
      </c>
      <c r="B44" s="41"/>
      <c r="C44" s="41"/>
      <c r="D44" s="41"/>
      <c r="E44" s="41"/>
      <c r="F44" s="41"/>
      <c r="G44" s="41"/>
      <c r="H44" s="41"/>
      <c r="I44" s="41"/>
      <c r="J44" s="41"/>
      <c r="K44" s="41"/>
    </row>
    <row r="45" spans="1:11" ht="9.75" customHeight="1" x14ac:dyDescent="0.2">
      <c r="A45" s="41"/>
      <c r="B45" s="41"/>
      <c r="C45" s="41"/>
      <c r="D45" s="41"/>
      <c r="E45" s="41"/>
      <c r="F45" s="41"/>
      <c r="G45" s="41"/>
      <c r="H45" s="41"/>
      <c r="I45" s="41"/>
      <c r="J45" s="41"/>
      <c r="K45" s="41"/>
    </row>
    <row r="46" spans="1:11" x14ac:dyDescent="0.2">
      <c r="A46" s="41"/>
      <c r="B46" s="41" t="s">
        <v>92</v>
      </c>
      <c r="C46" s="41"/>
      <c r="D46" s="43">
        <v>57715</v>
      </c>
      <c r="E46" s="41"/>
      <c r="F46" s="41" t="s">
        <v>74</v>
      </c>
      <c r="G46" s="41"/>
      <c r="H46" s="41"/>
      <c r="I46" s="41"/>
      <c r="J46" s="41"/>
      <c r="K46" s="41"/>
    </row>
    <row r="47" spans="1:11" x14ac:dyDescent="0.2">
      <c r="A47" s="41"/>
      <c r="B47" s="41" t="s">
        <v>93</v>
      </c>
      <c r="C47" s="41"/>
      <c r="D47" s="43">
        <v>1785</v>
      </c>
      <c r="E47" s="41"/>
      <c r="F47" s="41" t="s">
        <v>94</v>
      </c>
      <c r="G47" s="41"/>
      <c r="H47" s="41"/>
      <c r="I47" s="41"/>
      <c r="J47" s="41"/>
      <c r="K47" s="41"/>
    </row>
    <row r="48" spans="1:11" x14ac:dyDescent="0.2">
      <c r="A48" s="41"/>
      <c r="B48" s="41" t="s">
        <v>95</v>
      </c>
      <c r="C48" s="41"/>
      <c r="D48" s="49">
        <v>20</v>
      </c>
      <c r="E48" s="41"/>
      <c r="F48" s="41" t="s">
        <v>96</v>
      </c>
      <c r="G48" s="41"/>
      <c r="H48" s="41"/>
      <c r="I48" s="41"/>
      <c r="J48" s="41"/>
      <c r="K48" s="41"/>
    </row>
    <row r="49" spans="1:11" x14ac:dyDescent="0.2">
      <c r="A49" s="41"/>
      <c r="B49" s="41" t="s">
        <v>97</v>
      </c>
      <c r="C49" s="41"/>
      <c r="D49" s="45">
        <v>0.03</v>
      </c>
      <c r="E49" s="41"/>
      <c r="F49" s="41" t="s">
        <v>98</v>
      </c>
      <c r="G49" s="41"/>
      <c r="H49" s="41"/>
      <c r="I49" s="41"/>
      <c r="J49" s="41"/>
      <c r="K49" s="41"/>
    </row>
    <row r="50" spans="1:1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15" thickBot="1" x14ac:dyDescent="0.25">
      <c r="A51" s="41"/>
      <c r="B51" s="81" t="s">
        <v>97</v>
      </c>
      <c r="C51" s="81" t="s">
        <v>89</v>
      </c>
      <c r="D51" s="51" t="s">
        <v>101</v>
      </c>
      <c r="E51" s="41" t="s">
        <v>89</v>
      </c>
      <c r="F51" s="56" t="s">
        <v>102</v>
      </c>
      <c r="G51" s="81" t="s">
        <v>89</v>
      </c>
      <c r="H51" s="57">
        <v>0.55669999999999997</v>
      </c>
      <c r="I51" s="41"/>
      <c r="J51" s="41"/>
      <c r="K51" s="41"/>
    </row>
    <row r="52" spans="1:11" ht="15" thickTop="1" x14ac:dyDescent="0.2">
      <c r="A52" s="41"/>
      <c r="B52" s="81"/>
      <c r="C52" s="81"/>
      <c r="D52" s="46" t="s">
        <v>99</v>
      </c>
      <c r="E52" s="41"/>
      <c r="F52" s="58" t="s">
        <v>100</v>
      </c>
      <c r="G52" s="81"/>
      <c r="H52" s="41"/>
      <c r="I52" s="41"/>
      <c r="J52" s="41"/>
      <c r="K52" s="41"/>
    </row>
    <row r="53" spans="1:11" x14ac:dyDescent="0.2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x14ac:dyDescent="0.2">
      <c r="A54" s="77" t="s">
        <v>109</v>
      </c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1:11" ht="10.5" customHeight="1" x14ac:dyDescent="0.2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x14ac:dyDescent="0.2">
      <c r="A56" s="80" t="s">
        <v>103</v>
      </c>
      <c r="B56" s="80"/>
      <c r="C56" s="80"/>
      <c r="D56" s="80"/>
      <c r="E56" s="80"/>
      <c r="F56" s="80"/>
      <c r="G56" s="80"/>
      <c r="H56" s="80"/>
      <c r="I56" s="80"/>
      <c r="J56" s="41"/>
      <c r="K56" s="41"/>
    </row>
    <row r="57" spans="1:11" ht="17.25" customHeight="1" x14ac:dyDescent="0.2">
      <c r="A57" s="41"/>
      <c r="B57" s="41" t="s">
        <v>104</v>
      </c>
      <c r="C57" s="41"/>
      <c r="D57" s="41"/>
      <c r="E57" s="41"/>
      <c r="F57" s="41"/>
      <c r="G57" s="41"/>
      <c r="H57" s="41"/>
      <c r="I57" s="41"/>
      <c r="J57" s="41"/>
      <c r="K57" s="41"/>
    </row>
    <row r="58" spans="1:11" x14ac:dyDescent="0.2">
      <c r="A58" s="41"/>
      <c r="B58" s="41" t="s">
        <v>105</v>
      </c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7.5" customHeight="1" x14ac:dyDescent="0.2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1:11" x14ac:dyDescent="0.2">
      <c r="A60" s="41"/>
      <c r="B60" s="80" t="s">
        <v>106</v>
      </c>
      <c r="C60" s="80"/>
      <c r="D60" s="80"/>
      <c r="E60" s="80"/>
      <c r="F60" s="80"/>
      <c r="G60" s="80"/>
      <c r="H60" s="80"/>
      <c r="I60" s="80"/>
      <c r="J60" s="41"/>
      <c r="K60" s="41"/>
    </row>
    <row r="61" spans="1:11" x14ac:dyDescent="0.2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3" spans="1:11" x14ac:dyDescent="0.2">
      <c r="J63" s="48">
        <v>11</v>
      </c>
    </row>
  </sheetData>
  <mergeCells count="6">
    <mergeCell ref="F40:H40"/>
    <mergeCell ref="A56:I56"/>
    <mergeCell ref="B60:I60"/>
    <mergeCell ref="C51:C52"/>
    <mergeCell ref="G51:G52"/>
    <mergeCell ref="B51:B52"/>
  </mergeCells>
  <pageMargins left="0.70866141732283472" right="0.39370078740157483" top="0.59055118110236227" bottom="0.39370078740157483" header="0.31496062992125984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Übersicht Skontoberechnung</vt:lpstr>
      <vt:lpstr>Beispiel</vt:lpstr>
      <vt:lpstr>Skontorechner-Beispiel</vt:lpstr>
      <vt:lpstr>Skontorechner eigene Berechnung</vt:lpstr>
      <vt:lpstr>Lieferantenkredit</vt:lpstr>
    </vt:vector>
  </TitlesOfParts>
  <Company>ELTKOM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Nocke</dc:creator>
  <cp:lastModifiedBy>Reinhard Nocke</cp:lastModifiedBy>
  <cp:lastPrinted>2020-10-11T08:23:48Z</cp:lastPrinted>
  <dcterms:created xsi:type="dcterms:W3CDTF">2006-01-18T07:42:37Z</dcterms:created>
  <dcterms:modified xsi:type="dcterms:W3CDTF">2026-04-30T11:48:56Z</dcterms:modified>
</cp:coreProperties>
</file>