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Stundensatzberechnung/Kostenstellenrechnung/"/>
    </mc:Choice>
  </mc:AlternateContent>
  <xr:revisionPtr revIDLastSave="93" documentId="8_{1E79E440-5685-4824-A025-F9548E51D4E1}" xr6:coauthVersionLast="47" xr6:coauthVersionMax="47" xr10:uidLastSave="{3CC44DC2-52D3-4627-A411-13870A24D867}"/>
  <bookViews>
    <workbookView xWindow="-120" yWindow="-120" windowWidth="29040" windowHeight="15720" firstSheet="1" activeTab="6" xr2:uid="{AC7B1866-6839-4466-ABDA-29FEA056264A}"/>
  </bookViews>
  <sheets>
    <sheet name="Planung Kosten Erlöse Beisp." sheetId="18" r:id="rId1"/>
    <sheet name="Planung Stunden Beisp." sheetId="24" r:id="rId2"/>
    <sheet name="BAB  Beisp." sheetId="21" r:id="rId3"/>
    <sheet name="frei" sheetId="25" r:id="rId4"/>
    <sheet name="Planung Kost Erlöse eig. Berech" sheetId="23" r:id="rId5"/>
    <sheet name="Planung Stunden eig. Berechnung" sheetId="27" r:id="rId6"/>
    <sheet name="BAB eig. Berechn.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2" l="1"/>
  <c r="H16" i="22"/>
  <c r="H24" i="22"/>
  <c r="E30" i="22"/>
  <c r="E16" i="22"/>
  <c r="E29" i="21"/>
  <c r="E27" i="21"/>
  <c r="H27" i="21" s="1"/>
  <c r="E31" i="21"/>
  <c r="B31" i="21"/>
  <c r="G39" i="27"/>
  <c r="G38" i="27"/>
  <c r="G37" i="27"/>
  <c r="H12" i="27"/>
  <c r="H22" i="27" s="1"/>
  <c r="H26" i="27" s="1"/>
  <c r="H12" i="24"/>
  <c r="H22" i="24"/>
  <c r="H26" i="24" s="1"/>
  <c r="B6" i="22"/>
  <c r="B26" i="22" s="1"/>
  <c r="B8" i="22"/>
  <c r="G8" i="22" s="1"/>
  <c r="B9" i="22"/>
  <c r="H9" i="22" s="1"/>
  <c r="B10" i="22"/>
  <c r="F10" i="22" s="1"/>
  <c r="B11" i="22"/>
  <c r="G11" i="22" s="1"/>
  <c r="B12" i="22"/>
  <c r="G12" i="22" s="1"/>
  <c r="B13" i="22"/>
  <c r="E13" i="22" s="1"/>
  <c r="B14" i="22"/>
  <c r="G14" i="22" s="1"/>
  <c r="B15" i="22"/>
  <c r="G15" i="22" s="1"/>
  <c r="B7" i="22"/>
  <c r="F7" i="22" s="1"/>
  <c r="B17" i="22"/>
  <c r="F17" i="22" s="1"/>
  <c r="B18" i="22"/>
  <c r="G18" i="22" s="1"/>
  <c r="B19" i="22"/>
  <c r="F19" i="22" s="1"/>
  <c r="B20" i="22"/>
  <c r="G20" i="22" s="1"/>
  <c r="B21" i="22"/>
  <c r="G21" i="22" s="1"/>
  <c r="B28" i="22"/>
  <c r="F28" i="22" s="1"/>
  <c r="B22" i="22"/>
  <c r="F22" i="22" s="1"/>
  <c r="B23" i="22"/>
  <c r="E23" i="22" s="1"/>
  <c r="G39" i="24"/>
  <c r="G38" i="24"/>
  <c r="G37" i="24"/>
  <c r="G40" i="24" s="1"/>
  <c r="D34" i="23"/>
  <c r="D22" i="23"/>
  <c r="B11" i="21"/>
  <c r="B12" i="21"/>
  <c r="B13" i="21"/>
  <c r="G13" i="21" s="1"/>
  <c r="B9" i="21"/>
  <c r="G9" i="21" s="1"/>
  <c r="B8" i="21"/>
  <c r="F8" i="21" s="1"/>
  <c r="B7" i="21"/>
  <c r="G7" i="21" s="1"/>
  <c r="B6" i="21"/>
  <c r="F6" i="21" s="1"/>
  <c r="B5" i="21"/>
  <c r="F5" i="21" s="1"/>
  <c r="B4" i="21"/>
  <c r="B25" i="21" s="1"/>
  <c r="E5" i="21"/>
  <c r="B27" i="21"/>
  <c r="G27" i="21" s="1"/>
  <c r="B21" i="21"/>
  <c r="G21" i="21" s="1"/>
  <c r="B19" i="21"/>
  <c r="G19" i="21" s="1"/>
  <c r="B20" i="21"/>
  <c r="G20" i="21" s="1"/>
  <c r="B17" i="21"/>
  <c r="B18" i="21"/>
  <c r="G18" i="21" s="1"/>
  <c r="B16" i="21"/>
  <c r="G16" i="21" s="1"/>
  <c r="B15" i="21"/>
  <c r="G15" i="21" s="1"/>
  <c r="B10" i="21"/>
  <c r="G10" i="21" s="1"/>
  <c r="G11" i="21"/>
  <c r="G12" i="21"/>
  <c r="E21" i="21"/>
  <c r="E20" i="21"/>
  <c r="E19" i="21"/>
  <c r="E18" i="21"/>
  <c r="E17" i="21"/>
  <c r="E16" i="21"/>
  <c r="E15" i="21"/>
  <c r="E13" i="21"/>
  <c r="E12" i="21"/>
  <c r="E11" i="21"/>
  <c r="E10" i="21"/>
  <c r="E9" i="21"/>
  <c r="E8" i="21"/>
  <c r="E7" i="21"/>
  <c r="E6" i="21"/>
  <c r="D34" i="18"/>
  <c r="D22" i="18"/>
  <c r="H23" i="22" l="1"/>
  <c r="E9" i="22"/>
  <c r="E10" i="22"/>
  <c r="E28" i="22"/>
  <c r="E19" i="22"/>
  <c r="H19" i="22" s="1"/>
  <c r="E17" i="22"/>
  <c r="H17" i="22" s="1"/>
  <c r="H11" i="22"/>
  <c r="H12" i="22"/>
  <c r="H10" i="22"/>
  <c r="H13" i="22"/>
  <c r="E15" i="22"/>
  <c r="H15" i="22" s="1"/>
  <c r="E12" i="22"/>
  <c r="H8" i="22"/>
  <c r="E21" i="22"/>
  <c r="H21" i="22" s="1"/>
  <c r="H22" i="22"/>
  <c r="E20" i="22"/>
  <c r="H20" i="22" s="1"/>
  <c r="E18" i="22"/>
  <c r="H18" i="22" s="1"/>
  <c r="E11" i="22"/>
  <c r="E8" i="22"/>
  <c r="E14" i="22"/>
  <c r="H14" i="22" s="1"/>
  <c r="E7" i="22"/>
  <c r="H7" i="22" s="1"/>
  <c r="G40" i="27"/>
  <c r="H30" i="27"/>
  <c r="H32" i="27" s="1"/>
  <c r="H30" i="24"/>
  <c r="H32" i="24" s="1"/>
  <c r="G28" i="22"/>
  <c r="G13" i="22"/>
  <c r="G9" i="22"/>
  <c r="F8" i="22"/>
  <c r="F12" i="22"/>
  <c r="G10" i="22"/>
  <c r="G19" i="22"/>
  <c r="F13" i="22"/>
  <c r="G17" i="22"/>
  <c r="F11" i="22"/>
  <c r="F20" i="22"/>
  <c r="F21" i="22"/>
  <c r="D36" i="23"/>
  <c r="H42" i="24"/>
  <c r="G22" i="22"/>
  <c r="F15" i="22"/>
  <c r="G7" i="22"/>
  <c r="H27" i="22"/>
  <c r="F9" i="22"/>
  <c r="F18" i="22"/>
  <c r="F14" i="22"/>
  <c r="F23" i="22"/>
  <c r="B25" i="22"/>
  <c r="H25" i="22" s="1"/>
  <c r="G23" i="22"/>
  <c r="F27" i="21"/>
  <c r="H9" i="21"/>
  <c r="H6" i="21"/>
  <c r="G5" i="21"/>
  <c r="H5" i="21"/>
  <c r="B24" i="21"/>
  <c r="H24" i="21"/>
  <c r="H26" i="21"/>
  <c r="H29" i="21" s="1"/>
  <c r="H17" i="21"/>
  <c r="H19" i="21"/>
  <c r="G17" i="21"/>
  <c r="H11" i="21"/>
  <c r="H8" i="21"/>
  <c r="H13" i="21"/>
  <c r="H16" i="21"/>
  <c r="H21" i="21"/>
  <c r="H12" i="21"/>
  <c r="F16" i="21"/>
  <c r="G8" i="21"/>
  <c r="F11" i="21"/>
  <c r="F19" i="21"/>
  <c r="H15" i="21"/>
  <c r="H10" i="21"/>
  <c r="H18" i="21"/>
  <c r="G6" i="21"/>
  <c r="H7" i="21"/>
  <c r="H20" i="21"/>
  <c r="F13" i="21"/>
  <c r="F21" i="21"/>
  <c r="F10" i="21"/>
  <c r="F18" i="21"/>
  <c r="F7" i="21"/>
  <c r="F15" i="21"/>
  <c r="F12" i="21"/>
  <c r="F20" i="21"/>
  <c r="F9" i="21"/>
  <c r="F17" i="21"/>
  <c r="D36" i="18"/>
  <c r="B5" i="22" s="1"/>
  <c r="G5" i="22" s="1"/>
  <c r="F5" i="22" l="1"/>
  <c r="H42" i="27"/>
  <c r="B32" i="22" s="1"/>
  <c r="E32" i="22" s="1"/>
  <c r="H26" i="22"/>
  <c r="F27" i="22"/>
  <c r="F30" i="22" s="1"/>
  <c r="G27" i="22"/>
  <c r="G30" i="22" s="1"/>
  <c r="B3" i="21"/>
  <c r="G3" i="21" s="1"/>
  <c r="F26" i="21"/>
  <c r="F29" i="21" s="1"/>
  <c r="G26" i="21"/>
  <c r="G29" i="21" s="1"/>
  <c r="H23" i="21"/>
  <c r="H25" i="21" s="1"/>
  <c r="F3" i="21" l="1"/>
  <c r="F32" i="22"/>
  <c r="F33" i="22" s="1"/>
  <c r="G32" i="22"/>
  <c r="G33" i="22" s="1"/>
  <c r="G31" i="21" l="1"/>
  <c r="G32" i="21" s="1"/>
  <c r="F31" i="21"/>
  <c r="F32" i="21" s="1"/>
</calcChain>
</file>

<file path=xl/sharedStrings.xml><?xml version="1.0" encoding="utf-8"?>
<sst xmlns="http://schemas.openxmlformats.org/spreadsheetml/2006/main" count="184" uniqueCount="87">
  <si>
    <t>Fahrzeugkosten</t>
  </si>
  <si>
    <t>Werbung und Reisekosten</t>
  </si>
  <si>
    <t>Kostenarten</t>
  </si>
  <si>
    <t>Materialeinsatz</t>
  </si>
  <si>
    <t>Kalendertage pro Jahr</t>
  </si>
  <si>
    <t>= Zahltage</t>
  </si>
  <si>
    <t>- gesetzliche Feiertage</t>
  </si>
  <si>
    <t>- Urlaubstage</t>
  </si>
  <si>
    <t>- sonstige tarifliche und andere Ausfalltage</t>
  </si>
  <si>
    <t>= Anwesenheitstage</t>
  </si>
  <si>
    <t>- Sonn- und Samstage</t>
  </si>
  <si>
    <t>x tägliche Arbeitszeit</t>
  </si>
  <si>
    <t>= produktive Arbeitszeit</t>
  </si>
  <si>
    <t>- kalkulierte Krankheitstage</t>
  </si>
  <si>
    <t>Kosten- und Umsatzplanung</t>
  </si>
  <si>
    <t>Zahl der produktiv Beschäftigten des Betriebes</t>
  </si>
  <si>
    <t>= Anwesenheitsstunden je Mitarbeiter</t>
  </si>
  <si>
    <t xml:space="preserve">Unternehmer </t>
  </si>
  <si>
    <t>Ermittlung der fakturierbaren Stundenkapazität</t>
  </si>
  <si>
    <t>Umsatz</t>
  </si>
  <si>
    <t>Betriebsausgaben</t>
  </si>
  <si>
    <t>Personalaufwand</t>
  </si>
  <si>
    <t>Raumkosten</t>
  </si>
  <si>
    <t>betriebl. Steuern</t>
  </si>
  <si>
    <t xml:space="preserve">Versicherungen </t>
  </si>
  <si>
    <t>Reparaturen/Instandhaltung</t>
  </si>
  <si>
    <t>Abschreibungen</t>
  </si>
  <si>
    <t>produktive Arbeitszeit</t>
  </si>
  <si>
    <t>sonstige Kosten</t>
  </si>
  <si>
    <t>Summe</t>
  </si>
  <si>
    <t>Nachbesserungsarbeiten u. a.</t>
  </si>
  <si>
    <t>Kalkulkatorische Kosten</t>
  </si>
  <si>
    <t>Unternehmerlohn</t>
  </si>
  <si>
    <t>produkt. Arbeitszeit in %</t>
  </si>
  <si>
    <t xml:space="preserve">Gesellen      </t>
  </si>
  <si>
    <t>Gewinn</t>
  </si>
  <si>
    <t xml:space="preserve">Azubi      </t>
  </si>
  <si>
    <t xml:space="preserve">Summe </t>
  </si>
  <si>
    <t>Kalkul. Eigenkapitalzinsen</t>
  </si>
  <si>
    <t>Rückl. Url./Krankh. Ausfall./etc.</t>
  </si>
  <si>
    <t>Kalkul. Wagnis</t>
  </si>
  <si>
    <t>Kalkul. Ehegattenzuschlag</t>
  </si>
  <si>
    <t>Kalkul. Abschreibungen</t>
  </si>
  <si>
    <t>Hier planen Sie die fakturierbaren Stunden</t>
  </si>
  <si>
    <t xml:space="preserve"> = produktive (fakturierbare) Stunden</t>
  </si>
  <si>
    <t>Betriebsabrechnungsbogen                                         vom:                   bis:</t>
  </si>
  <si>
    <t>Gesamt-betrieb [€]</t>
  </si>
  <si>
    <t>Verteilerschlüssel [%]</t>
  </si>
  <si>
    <t>Installation [€]</t>
  </si>
  <si>
    <t>Kundendienst [€]</t>
  </si>
  <si>
    <t>Material          [€]</t>
  </si>
  <si>
    <t>1.  Geplanter Umsatz</t>
  </si>
  <si>
    <t>2.  Materialeinsatz</t>
  </si>
  <si>
    <t>direkte Zuordnung</t>
  </si>
  <si>
    <t>37. Stundenkapazität</t>
  </si>
  <si>
    <t>38. Verrechnungssatz</t>
  </si>
  <si>
    <t>Das ist der Stundensatz für den Bereich Installation</t>
  </si>
  <si>
    <t xml:space="preserve">                      Das ist der Stundensatz für den Bereich Kundendienst</t>
  </si>
  <si>
    <t xml:space="preserve">                   Kundendienst und Material einzutragen.</t>
  </si>
  <si>
    <r>
      <t>Hinweis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Die Kostenarten einschließlich der Planzahlen werden automatisch aus der </t>
    </r>
  </si>
  <si>
    <t xml:space="preserve">Personalaufwand </t>
  </si>
  <si>
    <t>betriebliche Steuern</t>
  </si>
  <si>
    <t>Versicherungen</t>
  </si>
  <si>
    <t>Reparat./Instandhaltung</t>
  </si>
  <si>
    <t xml:space="preserve">Abschreibungen </t>
  </si>
  <si>
    <t>Rücklagen f. Krankh./Urlaub/Ausfall</t>
  </si>
  <si>
    <t>Kalkul. Miete</t>
  </si>
  <si>
    <t>Materialgemeinkosten</t>
  </si>
  <si>
    <t>Materialzuschlag</t>
  </si>
  <si>
    <t>Gesamtkosten ohne Material</t>
  </si>
  <si>
    <t>Geplanter Gewinn</t>
  </si>
  <si>
    <t>Geplanter Lohnumsatz</t>
  </si>
  <si>
    <t>Kalkulat. Unternehmerlohn</t>
  </si>
  <si>
    <r>
      <rPr>
        <b/>
        <sz val="12"/>
        <color indexed="8"/>
        <rFont val="Arial"/>
        <family val="2"/>
      </rPr>
      <t xml:space="preserve">1. Hier planen Sie Kosten und Erlöse.  </t>
    </r>
    <r>
      <rPr>
        <sz val="12"/>
        <color indexed="8"/>
        <rFont val="Arial"/>
        <family val="2"/>
      </rPr>
      <t xml:space="preserve">                                                                         Orientieren Sie sich an Ihrer GuV/BWA  des Vorjahres!</t>
    </r>
  </si>
  <si>
    <t xml:space="preserve">Bitte tragen Sie Ihre Zahlen nur in die gelben Felder ein, </t>
  </si>
  <si>
    <t>die anderen Felder sind gesperrt!</t>
  </si>
  <si>
    <t xml:space="preserve">Bitte tragen Sie Ihre Zahlen  nur in die gelben Felder ein, </t>
  </si>
  <si>
    <t xml:space="preserve">                   Tabelle "Planung von Kosten und Erlösen" übernommen.</t>
  </si>
  <si>
    <t xml:space="preserve">                   In die gelben Zellen sind die prozentualen Anteile für die Bereiche Installation, </t>
  </si>
  <si>
    <t xml:space="preserve">                   In die grünen Zellen ist der Anteil direkt einzugeben.</t>
  </si>
  <si>
    <r>
      <t>Hinweis</t>
    </r>
    <r>
      <rPr>
        <b/>
        <sz val="12"/>
        <rFont val="Arial"/>
        <family val="2"/>
      </rPr>
      <t>:</t>
    </r>
    <r>
      <rPr>
        <sz val="12"/>
        <rFont val="Arial"/>
        <family val="2"/>
      </rPr>
      <t xml:space="preserve"> </t>
    </r>
  </si>
  <si>
    <t xml:space="preserve">Bitte nur die gelben Zellen beschreiben. Hier tragen Sie per Hand die prozentuale Verteilung der jeweiligen </t>
  </si>
  <si>
    <t>Kostenart auf die Kostensellen ein.</t>
  </si>
  <si>
    <t>Kostenstelle Kundendienst und zu 20 % auf die Kostenstelle Material auf. Die Berechnung erfolgt automatisch.</t>
  </si>
  <si>
    <t>Beispiel</t>
  </si>
  <si>
    <t xml:space="preserve">Die Personalkosten von 140.000 € verteilen sich jeweils 55% auf die Kostenstelle Installation, zu 25% auf die </t>
  </si>
  <si>
    <t>Betriebsabrechnungsbogen (BAB)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</si>
</sst>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1]_-;\-* #,##0.00\ [$€-1]_-;_-* &quot;-&quot;??\ [$€-1]_-;_-@_-"/>
    <numFmt numFmtId="166" formatCode="0.0%"/>
    <numFmt numFmtId="167" formatCode="_-* #,##0\ &quot;€&quot;_-;\-* #,##0\ &quot;€&quot;_-;_-* &quot;-&quot;??\ &quot;€&quot;_-;_-@_-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 applyProtection="1">
      <protection locked="0"/>
    </xf>
    <xf numFmtId="0" fontId="10" fillId="0" borderId="0" xfId="0" applyFont="1"/>
    <xf numFmtId="0" fontId="11" fillId="0" borderId="0" xfId="0" applyFont="1"/>
    <xf numFmtId="4" fontId="10" fillId="2" borderId="0" xfId="0" applyNumberFormat="1" applyFont="1" applyFill="1" applyAlignment="1">
      <alignment horizontal="center"/>
    </xf>
    <xf numFmtId="4" fontId="11" fillId="0" borderId="0" xfId="0" applyNumberFormat="1" applyFont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4" borderId="7" xfId="0" applyFill="1" applyBorder="1"/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3" xfId="0" applyFont="1" applyFill="1" applyBorder="1"/>
    <xf numFmtId="0" fontId="3" fillId="4" borderId="5" xfId="0" applyFont="1" applyFill="1" applyBorder="1" applyProtection="1">
      <protection locked="0"/>
    </xf>
    <xf numFmtId="4" fontId="3" fillId="3" borderId="6" xfId="0" applyNumberFormat="1" applyFont="1" applyFill="1" applyBorder="1" applyProtection="1">
      <protection locked="0"/>
    </xf>
    <xf numFmtId="4" fontId="3" fillId="3" borderId="10" xfId="0" applyNumberFormat="1" applyFont="1" applyFill="1" applyBorder="1" applyProtection="1">
      <protection locked="0"/>
    </xf>
    <xf numFmtId="165" fontId="3" fillId="0" borderId="0" xfId="0" applyNumberFormat="1" applyFont="1"/>
    <xf numFmtId="0" fontId="19" fillId="0" borderId="0" xfId="0" applyFont="1"/>
    <xf numFmtId="0" fontId="20" fillId="0" borderId="0" xfId="0" applyFont="1" applyProtection="1">
      <protection locked="0"/>
    </xf>
    <xf numFmtId="0" fontId="3" fillId="4" borderId="0" xfId="0" applyFont="1" applyFill="1" applyProtection="1">
      <protection locked="0"/>
    </xf>
    <xf numFmtId="0" fontId="21" fillId="4" borderId="2" xfId="0" applyFont="1" applyFill="1" applyBorder="1"/>
    <xf numFmtId="0" fontId="21" fillId="4" borderId="4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4" fontId="3" fillId="4" borderId="1" xfId="0" applyNumberFormat="1" applyFont="1" applyFill="1" applyBorder="1"/>
    <xf numFmtId="3" fontId="3" fillId="3" borderId="6" xfId="0" applyNumberFormat="1" applyFont="1" applyFill="1" applyBorder="1" applyProtection="1">
      <protection locked="0"/>
    </xf>
    <xf numFmtId="3" fontId="3" fillId="4" borderId="1" xfId="0" applyNumberFormat="1" applyFont="1" applyFill="1" applyBorder="1" applyProtection="1">
      <protection locked="0"/>
    </xf>
    <xf numFmtId="9" fontId="3" fillId="3" borderId="10" xfId="2" applyFont="1" applyFill="1" applyBorder="1" applyAlignment="1" applyProtection="1">
      <alignment horizontal="center"/>
      <protection locked="0"/>
    </xf>
    <xf numFmtId="9" fontId="3" fillId="4" borderId="0" xfId="2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/>
    <xf numFmtId="0" fontId="3" fillId="4" borderId="12" xfId="0" applyFont="1" applyFill="1" applyBorder="1"/>
    <xf numFmtId="0" fontId="3" fillId="4" borderId="1" xfId="0" applyFont="1" applyFill="1" applyBorder="1"/>
    <xf numFmtId="0" fontId="21" fillId="4" borderId="5" xfId="0" applyFont="1" applyFill="1" applyBorder="1"/>
    <xf numFmtId="0" fontId="21" fillId="4" borderId="0" xfId="0" applyFont="1" applyFill="1"/>
    <xf numFmtId="0" fontId="3" fillId="4" borderId="0" xfId="0" applyFont="1" applyFill="1"/>
    <xf numFmtId="4" fontId="3" fillId="0" borderId="1" xfId="0" applyNumberFormat="1" applyFont="1" applyBorder="1" applyProtection="1">
      <protection locked="0"/>
    </xf>
    <xf numFmtId="0" fontId="3" fillId="4" borderId="0" xfId="0" quotePrefix="1" applyFont="1" applyFill="1" applyProtection="1">
      <protection locked="0"/>
    </xf>
    <xf numFmtId="0" fontId="3" fillId="4" borderId="0" xfId="0" quotePrefix="1" applyFont="1" applyFill="1"/>
    <xf numFmtId="0" fontId="22" fillId="4" borderId="0" xfId="0" applyFont="1" applyFill="1"/>
    <xf numFmtId="0" fontId="5" fillId="4" borderId="0" xfId="0" applyFont="1" applyFill="1"/>
    <xf numFmtId="9" fontId="3" fillId="4" borderId="0" xfId="0" applyNumberFormat="1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2" fontId="22" fillId="4" borderId="0" xfId="0" applyNumberFormat="1" applyFont="1" applyFill="1"/>
    <xf numFmtId="0" fontId="4" fillId="4" borderId="8" xfId="0" applyFont="1" applyFill="1" applyBorder="1" applyProtection="1">
      <protection locked="0"/>
    </xf>
    <xf numFmtId="9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9" fontId="0" fillId="4" borderId="8" xfId="2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16" fillId="0" borderId="0" xfId="0" applyFont="1" applyAlignment="1">
      <alignment horizontal="center" vertical="center"/>
    </xf>
    <xf numFmtId="0" fontId="18" fillId="4" borderId="0" xfId="0" quotePrefix="1" applyFont="1" applyFill="1" applyProtection="1">
      <protection locked="0"/>
    </xf>
    <xf numFmtId="0" fontId="18" fillId="4" borderId="0" xfId="0" applyFont="1" applyFill="1" applyProtection="1">
      <protection locked="0"/>
    </xf>
    <xf numFmtId="4" fontId="18" fillId="4" borderId="1" xfId="0" applyNumberFormat="1" applyFont="1" applyFill="1" applyBorder="1"/>
    <xf numFmtId="0" fontId="18" fillId="4" borderId="0" xfId="0" applyFont="1" applyFill="1"/>
    <xf numFmtId="0" fontId="5" fillId="4" borderId="8" xfId="0" applyFont="1" applyFill="1" applyBorder="1" applyProtection="1">
      <protection locked="0"/>
    </xf>
    <xf numFmtId="0" fontId="22" fillId="4" borderId="8" xfId="0" applyFont="1" applyFill="1" applyBorder="1"/>
    <xf numFmtId="0" fontId="3" fillId="4" borderId="8" xfId="0" applyFont="1" applyFill="1" applyBorder="1"/>
    <xf numFmtId="4" fontId="3" fillId="4" borderId="8" xfId="0" applyNumberFormat="1" applyFont="1" applyFill="1" applyBorder="1" applyAlignment="1">
      <alignment horizontal="center"/>
    </xf>
    <xf numFmtId="0" fontId="0" fillId="4" borderId="1" xfId="0" applyFill="1" applyBorder="1"/>
    <xf numFmtId="4" fontId="18" fillId="4" borderId="16" xfId="0" applyNumberFormat="1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0" fontId="3" fillId="5" borderId="3" xfId="0" applyFont="1" applyFill="1" applyBorder="1"/>
    <xf numFmtId="0" fontId="5" fillId="5" borderId="2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3" xfId="0" applyFont="1" applyFill="1" applyBorder="1" applyAlignment="1">
      <alignment horizontal="center" wrapText="1"/>
    </xf>
    <xf numFmtId="0" fontId="17" fillId="5" borderId="5" xfId="0" applyFont="1" applyFill="1" applyBorder="1"/>
    <xf numFmtId="0" fontId="17" fillId="5" borderId="0" xfId="0" applyFont="1" applyFill="1"/>
    <xf numFmtId="0" fontId="17" fillId="5" borderId="1" xfId="0" applyFont="1" applyFill="1" applyBorder="1" applyAlignment="1">
      <alignment horizontal="center"/>
    </xf>
    <xf numFmtId="0" fontId="3" fillId="5" borderId="5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4" fontId="16" fillId="5" borderId="1" xfId="0" applyNumberFormat="1" applyFont="1" applyFill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5" borderId="0" xfId="0" applyFont="1" applyFill="1" applyProtection="1">
      <protection locked="0"/>
    </xf>
    <xf numFmtId="4" fontId="5" fillId="5" borderId="5" xfId="0" applyNumberFormat="1" applyFont="1" applyFill="1" applyBorder="1" applyProtection="1">
      <protection locked="0"/>
    </xf>
    <xf numFmtId="4" fontId="5" fillId="5" borderId="0" xfId="0" applyNumberFormat="1" applyFont="1" applyFill="1" applyProtection="1">
      <protection locked="0"/>
    </xf>
    <xf numFmtId="4" fontId="18" fillId="5" borderId="1" xfId="0" applyNumberFormat="1" applyFont="1" applyFill="1" applyBorder="1" applyProtection="1">
      <protection locked="0"/>
    </xf>
    <xf numFmtId="0" fontId="18" fillId="5" borderId="7" xfId="0" applyFont="1" applyFill="1" applyBorder="1"/>
    <xf numFmtId="0" fontId="18" fillId="5" borderId="8" xfId="0" applyFont="1" applyFill="1" applyBorder="1"/>
    <xf numFmtId="4" fontId="5" fillId="5" borderId="9" xfId="0" applyNumberFormat="1" applyFont="1" applyFill="1" applyBorder="1"/>
    <xf numFmtId="0" fontId="3" fillId="0" borderId="0" xfId="0" applyFont="1" applyAlignment="1">
      <alignment horizontal="center"/>
    </xf>
    <xf numFmtId="0" fontId="6" fillId="5" borderId="10" xfId="0" applyFont="1" applyFill="1" applyBorder="1"/>
    <xf numFmtId="0" fontId="7" fillId="5" borderId="10" xfId="0" applyFont="1" applyFill="1" applyBorder="1" applyAlignment="1">
      <alignment horizontal="center" wrapText="1"/>
    </xf>
    <xf numFmtId="3" fontId="6" fillId="5" borderId="10" xfId="0" applyNumberFormat="1" applyFont="1" applyFill="1" applyBorder="1" applyAlignment="1">
      <alignment horizontal="right"/>
    </xf>
    <xf numFmtId="0" fontId="6" fillId="5" borderId="10" xfId="0" applyFont="1" applyFill="1" applyBorder="1" applyAlignment="1" applyProtection="1">
      <alignment horizontal="center"/>
      <protection locked="0"/>
    </xf>
    <xf numFmtId="0" fontId="6" fillId="5" borderId="10" xfId="0" applyFont="1" applyFill="1" applyBorder="1" applyAlignment="1">
      <alignment horizontal="center"/>
    </xf>
    <xf numFmtId="3" fontId="6" fillId="5" borderId="10" xfId="0" applyNumberFormat="1" applyFont="1" applyFill="1" applyBorder="1" applyAlignment="1" applyProtection="1">
      <alignment horizontal="right"/>
      <protection locked="0"/>
    </xf>
    <xf numFmtId="0" fontId="6" fillId="5" borderId="10" xfId="0" applyFont="1" applyFill="1" applyBorder="1" applyProtection="1">
      <protection locked="0"/>
    </xf>
    <xf numFmtId="3" fontId="6" fillId="5" borderId="10" xfId="0" applyNumberFormat="1" applyFont="1" applyFill="1" applyBorder="1"/>
    <xf numFmtId="0" fontId="6" fillId="5" borderId="10" xfId="0" applyFont="1" applyFill="1" applyBorder="1" applyAlignment="1">
      <alignment wrapText="1"/>
    </xf>
    <xf numFmtId="3" fontId="23" fillId="5" borderId="10" xfId="0" applyNumberFormat="1" applyFont="1" applyFill="1" applyBorder="1" applyAlignment="1">
      <alignment horizontal="right"/>
    </xf>
    <xf numFmtId="166" fontId="6" fillId="5" borderId="10" xfId="2" applyNumberFormat="1" applyFont="1" applyFill="1" applyBorder="1"/>
    <xf numFmtId="167" fontId="6" fillId="5" borderId="10" xfId="3" applyNumberFormat="1" applyFont="1" applyFill="1" applyBorder="1" applyProtection="1">
      <protection locked="0"/>
    </xf>
    <xf numFmtId="0" fontId="7" fillId="5" borderId="10" xfId="0" applyFont="1" applyFill="1" applyBorder="1"/>
    <xf numFmtId="0" fontId="7" fillId="5" borderId="10" xfId="0" applyFont="1" applyFill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/>
    </xf>
    <xf numFmtId="4" fontId="7" fillId="6" borderId="10" xfId="0" applyNumberFormat="1" applyFont="1" applyFill="1" applyBorder="1" applyAlignment="1">
      <alignment horizontal="right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>
      <alignment horizontal="center"/>
    </xf>
    <xf numFmtId="3" fontId="6" fillId="7" borderId="10" xfId="0" applyNumberFormat="1" applyFont="1" applyFill="1" applyBorder="1" applyAlignment="1" applyProtection="1">
      <alignment horizontal="right"/>
      <protection locked="0"/>
    </xf>
    <xf numFmtId="44" fontId="3" fillId="3" borderId="6" xfId="3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Protection="1">
      <protection locked="0"/>
    </xf>
    <xf numFmtId="3" fontId="6" fillId="3" borderId="10" xfId="0" applyNumberFormat="1" applyFont="1" applyFill="1" applyBorder="1" applyAlignment="1" applyProtection="1">
      <alignment horizontal="right"/>
      <protection locked="0"/>
    </xf>
    <xf numFmtId="167" fontId="6" fillId="5" borderId="10" xfId="0" applyNumberFormat="1" applyFont="1" applyFill="1" applyBorder="1"/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3" fillId="3" borderId="14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5" borderId="13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/>
    </xf>
    <xf numFmtId="0" fontId="3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5" borderId="2" xfId="0" applyFont="1" applyFill="1" applyBorder="1" applyProtection="1"/>
    <xf numFmtId="0" fontId="5" fillId="5" borderId="4" xfId="0" applyFont="1" applyFill="1" applyBorder="1" applyProtection="1"/>
    <xf numFmtId="0" fontId="3" fillId="5" borderId="3" xfId="0" applyFont="1" applyFill="1" applyBorder="1" applyProtection="1"/>
    <xf numFmtId="0" fontId="5" fillId="5" borderId="2" xfId="0" applyFont="1" applyFill="1" applyBorder="1" applyAlignment="1" applyProtection="1">
      <alignment wrapText="1"/>
    </xf>
    <xf numFmtId="0" fontId="5" fillId="5" borderId="4" xfId="0" applyFont="1" applyFill="1" applyBorder="1" applyAlignment="1" applyProtection="1">
      <alignment wrapText="1"/>
    </xf>
    <xf numFmtId="0" fontId="5" fillId="5" borderId="3" xfId="0" applyFont="1" applyFill="1" applyBorder="1" applyAlignment="1" applyProtection="1">
      <alignment horizontal="center" wrapText="1"/>
    </xf>
    <xf numFmtId="0" fontId="17" fillId="5" borderId="5" xfId="0" applyFont="1" applyFill="1" applyBorder="1" applyProtection="1"/>
    <xf numFmtId="0" fontId="17" fillId="5" borderId="0" xfId="0" applyFont="1" applyFill="1" applyProtection="1"/>
    <xf numFmtId="0" fontId="17" fillId="5" borderId="1" xfId="0" applyFont="1" applyFill="1" applyBorder="1" applyAlignment="1" applyProtection="1">
      <alignment horizontal="center"/>
    </xf>
    <xf numFmtId="0" fontId="3" fillId="5" borderId="5" xfId="0" applyFont="1" applyFill="1" applyBorder="1" applyProtection="1"/>
    <xf numFmtId="0" fontId="3" fillId="5" borderId="0" xfId="0" applyFont="1" applyFill="1" applyProtection="1"/>
    <xf numFmtId="4" fontId="16" fillId="5" borderId="1" xfId="0" applyNumberFormat="1" applyFont="1" applyFill="1" applyBorder="1" applyProtection="1"/>
    <xf numFmtId="0" fontId="5" fillId="5" borderId="5" xfId="0" applyFont="1" applyFill="1" applyBorder="1" applyProtection="1"/>
    <xf numFmtId="0" fontId="5" fillId="5" borderId="0" xfId="0" applyFont="1" applyFill="1" applyProtection="1"/>
    <xf numFmtId="4" fontId="5" fillId="5" borderId="5" xfId="0" applyNumberFormat="1" applyFont="1" applyFill="1" applyBorder="1" applyProtection="1"/>
    <xf numFmtId="4" fontId="5" fillId="5" borderId="0" xfId="0" applyNumberFormat="1" applyFont="1" applyFill="1" applyProtection="1"/>
    <xf numFmtId="4" fontId="18" fillId="5" borderId="1" xfId="0" applyNumberFormat="1" applyFont="1" applyFill="1" applyBorder="1" applyProtection="1"/>
    <xf numFmtId="165" fontId="3" fillId="0" borderId="0" xfId="0" applyNumberFormat="1" applyFont="1" applyProtection="1"/>
    <xf numFmtId="0" fontId="19" fillId="0" borderId="0" xfId="0" applyFont="1" applyProtection="1"/>
    <xf numFmtId="0" fontId="20" fillId="0" borderId="0" xfId="0" applyFont="1" applyProtection="1"/>
    <xf numFmtId="0" fontId="18" fillId="8" borderId="7" xfId="0" applyFont="1" applyFill="1" applyBorder="1" applyProtection="1"/>
    <xf numFmtId="0" fontId="18" fillId="8" borderId="8" xfId="0" applyFont="1" applyFill="1" applyBorder="1" applyProtection="1"/>
    <xf numFmtId="4" fontId="5" fillId="8" borderId="9" xfId="0" applyNumberFormat="1" applyFont="1" applyFill="1" applyBorder="1" applyProtection="1"/>
    <xf numFmtId="0" fontId="9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Protection="1"/>
    <xf numFmtId="0" fontId="16" fillId="0" borderId="0" xfId="0" applyFont="1" applyAlignment="1" applyProtection="1">
      <alignment horizontal="center" vertical="center"/>
    </xf>
    <xf numFmtId="0" fontId="21" fillId="4" borderId="2" xfId="0" applyFont="1" applyFill="1" applyBorder="1" applyProtection="1"/>
    <xf numFmtId="0" fontId="21" fillId="4" borderId="4" xfId="0" applyFont="1" applyFill="1" applyBorder="1" applyProtection="1"/>
    <xf numFmtId="0" fontId="3" fillId="4" borderId="4" xfId="0" applyFont="1" applyFill="1" applyBorder="1" applyProtection="1"/>
    <xf numFmtId="0" fontId="3" fillId="4" borderId="3" xfId="0" applyFont="1" applyFill="1" applyBorder="1" applyProtection="1"/>
    <xf numFmtId="0" fontId="21" fillId="4" borderId="5" xfId="0" applyFont="1" applyFill="1" applyBorder="1" applyProtection="1"/>
    <xf numFmtId="0" fontId="21" fillId="4" borderId="0" xfId="0" applyFont="1" applyFill="1" applyProtection="1"/>
    <xf numFmtId="0" fontId="3" fillId="4" borderId="0" xfId="0" applyFont="1" applyFill="1" applyProtection="1"/>
    <xf numFmtId="0" fontId="3" fillId="4" borderId="1" xfId="0" applyFont="1" applyFill="1" applyBorder="1" applyProtection="1"/>
    <xf numFmtId="0" fontId="3" fillId="4" borderId="5" xfId="0" applyFont="1" applyFill="1" applyBorder="1" applyProtection="1"/>
    <xf numFmtId="4" fontId="3" fillId="4" borderId="1" xfId="0" applyNumberFormat="1" applyFont="1" applyFill="1" applyBorder="1" applyProtection="1"/>
    <xf numFmtId="0" fontId="3" fillId="4" borderId="0" xfId="0" quotePrefix="1" applyFont="1" applyFill="1" applyProtection="1"/>
    <xf numFmtId="4" fontId="3" fillId="0" borderId="1" xfId="0" applyNumberFormat="1" applyFont="1" applyBorder="1" applyProtection="1"/>
    <xf numFmtId="3" fontId="3" fillId="4" borderId="1" xfId="0" applyNumberFormat="1" applyFont="1" applyFill="1" applyBorder="1" applyProtection="1"/>
    <xf numFmtId="0" fontId="18" fillId="4" borderId="0" xfId="0" quotePrefix="1" applyFont="1" applyFill="1" applyProtection="1"/>
    <xf numFmtId="0" fontId="18" fillId="4" borderId="0" xfId="0" applyFont="1" applyFill="1" applyProtection="1"/>
    <xf numFmtId="4" fontId="18" fillId="4" borderId="1" xfId="0" applyNumberFormat="1" applyFont="1" applyFill="1" applyBorder="1" applyProtection="1"/>
    <xf numFmtId="0" fontId="8" fillId="0" borderId="0" xfId="0" applyFont="1" applyProtection="1"/>
    <xf numFmtId="0" fontId="22" fillId="4" borderId="0" xfId="0" applyFont="1" applyFill="1" applyProtection="1"/>
    <xf numFmtId="9" fontId="3" fillId="4" borderId="0" xfId="2" applyFont="1" applyFill="1" applyBorder="1" applyAlignment="1" applyProtection="1">
      <alignment horizontal="center"/>
    </xf>
    <xf numFmtId="0" fontId="5" fillId="4" borderId="0" xfId="0" applyFont="1" applyFill="1" applyProtection="1"/>
    <xf numFmtId="0" fontId="3" fillId="4" borderId="12" xfId="0" applyFont="1" applyFill="1" applyBorder="1" applyProtection="1"/>
    <xf numFmtId="9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2" fontId="22" fillId="4" borderId="0" xfId="0" applyNumberFormat="1" applyFont="1" applyFill="1" applyProtection="1"/>
    <xf numFmtId="0" fontId="0" fillId="4" borderId="7" xfId="0" applyFill="1" applyBorder="1" applyProtection="1"/>
    <xf numFmtId="0" fontId="4" fillId="4" borderId="8" xfId="0" applyFont="1" applyFill="1" applyBorder="1" applyProtection="1"/>
    <xf numFmtId="9" fontId="0" fillId="4" borderId="8" xfId="0" applyNumberForma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1" xfId="0" applyFill="1" applyBorder="1" applyProtection="1"/>
    <xf numFmtId="0" fontId="10" fillId="0" borderId="0" xfId="0" applyFont="1" applyProtection="1"/>
    <xf numFmtId="0" fontId="2" fillId="0" borderId="0" xfId="0" applyFont="1" applyProtection="1"/>
    <xf numFmtId="0" fontId="11" fillId="0" borderId="0" xfId="0" applyFont="1" applyProtection="1"/>
    <xf numFmtId="4" fontId="10" fillId="2" borderId="0" xfId="0" applyNumberFormat="1" applyFont="1" applyFill="1" applyAlignment="1" applyProtection="1">
      <alignment horizontal="center"/>
    </xf>
    <xf numFmtId="4" fontId="11" fillId="0" borderId="0" xfId="0" applyNumberFormat="1" applyFont="1" applyProtection="1"/>
    <xf numFmtId="0" fontId="13" fillId="0" borderId="0" xfId="0" applyFont="1" applyProtection="1"/>
    <xf numFmtId="0" fontId="12" fillId="0" borderId="0" xfId="0" applyFont="1" applyProtection="1"/>
    <xf numFmtId="0" fontId="0" fillId="8" borderId="7" xfId="0" applyFill="1" applyBorder="1" applyProtection="1"/>
    <xf numFmtId="0" fontId="5" fillId="8" borderId="8" xfId="0" applyFont="1" applyFill="1" applyBorder="1" applyProtection="1"/>
    <xf numFmtId="0" fontId="22" fillId="8" borderId="8" xfId="0" applyFont="1" applyFill="1" applyBorder="1" applyProtection="1"/>
    <xf numFmtId="0" fontId="3" fillId="8" borderId="8" xfId="0" applyFont="1" applyFill="1" applyBorder="1" applyProtection="1"/>
    <xf numFmtId="4" fontId="3" fillId="8" borderId="8" xfId="0" applyNumberFormat="1" applyFont="1" applyFill="1" applyBorder="1" applyAlignment="1" applyProtection="1">
      <alignment horizontal="center"/>
    </xf>
    <xf numFmtId="4" fontId="18" fillId="8" borderId="16" xfId="0" applyNumberFormat="1" applyFont="1" applyFill="1" applyBorder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13" xfId="0" applyFont="1" applyBorder="1" applyAlignment="1" applyProtection="1">
      <alignment wrapText="1"/>
    </xf>
    <xf numFmtId="0" fontId="6" fillId="0" borderId="15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5" borderId="10" xfId="0" applyFont="1" applyFill="1" applyBorder="1" applyProtection="1"/>
    <xf numFmtId="0" fontId="7" fillId="5" borderId="10" xfId="0" applyFont="1" applyFill="1" applyBorder="1" applyAlignment="1" applyProtection="1">
      <alignment horizontal="center" wrapText="1"/>
    </xf>
    <xf numFmtId="0" fontId="7" fillId="5" borderId="13" xfId="0" applyFont="1" applyFill="1" applyBorder="1" applyAlignment="1" applyProtection="1">
      <alignment horizontal="center" wrapText="1"/>
    </xf>
    <xf numFmtId="0" fontId="7" fillId="5" borderId="15" xfId="0" applyFont="1" applyFill="1" applyBorder="1" applyAlignment="1" applyProtection="1">
      <alignment horizontal="center" wrapText="1"/>
    </xf>
    <xf numFmtId="0" fontId="7" fillId="5" borderId="14" xfId="0" applyFont="1" applyFill="1" applyBorder="1" applyAlignment="1" applyProtection="1">
      <alignment horizontal="center" wrapText="1"/>
    </xf>
    <xf numFmtId="3" fontId="6" fillId="5" borderId="10" xfId="0" applyNumberFormat="1" applyFont="1" applyFill="1" applyBorder="1" applyAlignment="1" applyProtection="1">
      <alignment horizontal="right"/>
    </xf>
    <xf numFmtId="0" fontId="6" fillId="5" borderId="10" xfId="0" applyFont="1" applyFill="1" applyBorder="1" applyAlignment="1" applyProtection="1">
      <alignment horizontal="center"/>
    </xf>
    <xf numFmtId="0" fontId="6" fillId="5" borderId="10" xfId="0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/>
    </xf>
    <xf numFmtId="3" fontId="6" fillId="5" borderId="10" xfId="0" applyNumberFormat="1" applyFont="1" applyFill="1" applyBorder="1" applyProtection="1"/>
    <xf numFmtId="0" fontId="6" fillId="5" borderId="10" xfId="0" applyFont="1" applyFill="1" applyBorder="1" applyAlignment="1" applyProtection="1">
      <alignment wrapText="1"/>
    </xf>
    <xf numFmtId="3" fontId="23" fillId="5" borderId="10" xfId="0" applyNumberFormat="1" applyFont="1" applyFill="1" applyBorder="1" applyAlignment="1" applyProtection="1">
      <alignment horizontal="right"/>
    </xf>
    <xf numFmtId="166" fontId="6" fillId="5" borderId="10" xfId="2" applyNumberFormat="1" applyFont="1" applyFill="1" applyBorder="1" applyProtection="1"/>
    <xf numFmtId="167" fontId="6" fillId="5" borderId="10" xfId="3" applyNumberFormat="1" applyFont="1" applyFill="1" applyBorder="1" applyProtection="1"/>
    <xf numFmtId="10" fontId="6" fillId="5" borderId="10" xfId="0" applyNumberFormat="1" applyFont="1" applyFill="1" applyBorder="1" applyProtection="1"/>
    <xf numFmtId="0" fontId="6" fillId="5" borderId="17" xfId="0" applyFont="1" applyFill="1" applyBorder="1" applyProtection="1"/>
    <xf numFmtId="0" fontId="7" fillId="5" borderId="10" xfId="0" applyFont="1" applyFill="1" applyBorder="1" applyProtection="1"/>
    <xf numFmtId="0" fontId="7" fillId="5" borderId="10" xfId="0" applyFont="1" applyFill="1" applyBorder="1" applyAlignment="1" applyProtection="1">
      <alignment horizontal="center"/>
    </xf>
    <xf numFmtId="4" fontId="7" fillId="6" borderId="10" xfId="0" applyNumberFormat="1" applyFont="1" applyFill="1" applyBorder="1" applyAlignment="1" applyProtection="1">
      <alignment horizontal="right"/>
    </xf>
    <xf numFmtId="0" fontId="24" fillId="5" borderId="10" xfId="0" applyFont="1" applyFill="1" applyBorder="1" applyProtection="1"/>
    <xf numFmtId="0" fontId="6" fillId="0" borderId="0" xfId="0" applyFont="1" applyAlignment="1" applyProtection="1">
      <alignment horizontal="center"/>
    </xf>
    <xf numFmtId="0" fontId="28" fillId="0" borderId="0" xfId="0" applyFont="1" applyProtection="1"/>
    <xf numFmtId="0" fontId="29" fillId="0" borderId="0" xfId="0" applyFont="1" applyProtection="1"/>
  </cellXfs>
  <cellStyles count="4">
    <cellStyle name="Euro" xfId="1" xr:uid="{765984A0-0C3A-42F1-8914-AF3C79C6CC46}"/>
    <cellStyle name="Prozent" xfId="2" builtinId="5"/>
    <cellStyle name="Standard" xfId="0" builtinId="0"/>
    <cellStyle name="Währung" xfId="3" builtinId="4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</xdr:row>
      <xdr:rowOff>133350</xdr:rowOff>
    </xdr:from>
    <xdr:to>
      <xdr:col>4</xdr:col>
      <xdr:colOff>209550</xdr:colOff>
      <xdr:row>3</xdr:row>
      <xdr:rowOff>133350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7B5858-7AFD-4397-9A2B-17B6F68ED12E}"/>
            </a:ext>
          </a:extLst>
        </xdr:cNvPr>
        <xdr:cNvSpPr>
          <a:spLocks noChangeShapeType="1"/>
        </xdr:cNvSpPr>
      </xdr:nvSpPr>
      <xdr:spPr bwMode="auto">
        <a:xfrm>
          <a:off x="3371850" y="942975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32</xdr:row>
      <xdr:rowOff>47625</xdr:rowOff>
    </xdr:from>
    <xdr:to>
      <xdr:col>5</xdr:col>
      <xdr:colOff>428625</xdr:colOff>
      <xdr:row>33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7CE262-6803-429D-A115-F168B696A6CC}"/>
            </a:ext>
          </a:extLst>
        </xdr:cNvPr>
        <xdr:cNvSpPr>
          <a:spLocks noChangeShapeType="1"/>
        </xdr:cNvSpPr>
      </xdr:nvSpPr>
      <xdr:spPr bwMode="auto">
        <a:xfrm flipV="1">
          <a:off x="3838575" y="7991475"/>
          <a:ext cx="523875" cy="228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32</xdr:row>
      <xdr:rowOff>85725</xdr:rowOff>
    </xdr:from>
    <xdr:to>
      <xdr:col>6</xdr:col>
      <xdr:colOff>533400</xdr:colOff>
      <xdr:row>34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ABB9EAF-E398-41D5-9861-1D2001E444AE}"/>
            </a:ext>
          </a:extLst>
        </xdr:cNvPr>
        <xdr:cNvSpPr>
          <a:spLocks noChangeShapeType="1"/>
        </xdr:cNvSpPr>
      </xdr:nvSpPr>
      <xdr:spPr bwMode="auto">
        <a:xfrm flipV="1">
          <a:off x="4543425" y="8029575"/>
          <a:ext cx="676275" cy="3714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5</xdr:row>
      <xdr:rowOff>133350</xdr:rowOff>
    </xdr:from>
    <xdr:to>
      <xdr:col>4</xdr:col>
      <xdr:colOff>209550</xdr:colOff>
      <xdr:row>5</xdr:row>
      <xdr:rowOff>133350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463E2CC-A40D-4C9B-B351-07E6E929AFB7}"/>
            </a:ext>
          </a:extLst>
        </xdr:cNvPr>
        <xdr:cNvSpPr>
          <a:spLocks noChangeShapeType="1"/>
        </xdr:cNvSpPr>
      </xdr:nvSpPr>
      <xdr:spPr bwMode="auto">
        <a:xfrm>
          <a:off x="3390900" y="942975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33</xdr:row>
      <xdr:rowOff>47625</xdr:rowOff>
    </xdr:from>
    <xdr:to>
      <xdr:col>5</xdr:col>
      <xdr:colOff>428625</xdr:colOff>
      <xdr:row>34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7B5BB8E-AAFF-4368-BA40-ADEEB8413983}"/>
            </a:ext>
          </a:extLst>
        </xdr:cNvPr>
        <xdr:cNvSpPr>
          <a:spLocks noChangeShapeType="1"/>
        </xdr:cNvSpPr>
      </xdr:nvSpPr>
      <xdr:spPr bwMode="auto">
        <a:xfrm flipV="1">
          <a:off x="4733925" y="8077200"/>
          <a:ext cx="695325" cy="2476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33</xdr:row>
      <xdr:rowOff>85725</xdr:rowOff>
    </xdr:from>
    <xdr:to>
      <xdr:col>6</xdr:col>
      <xdr:colOff>533400</xdr:colOff>
      <xdr:row>35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8E3ACB4-383E-40B3-B733-228B2819CAD0}"/>
            </a:ext>
          </a:extLst>
        </xdr:cNvPr>
        <xdr:cNvSpPr>
          <a:spLocks noChangeShapeType="1"/>
        </xdr:cNvSpPr>
      </xdr:nvSpPr>
      <xdr:spPr bwMode="auto">
        <a:xfrm flipV="1">
          <a:off x="5610225" y="8115300"/>
          <a:ext cx="904875" cy="390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5B5D-1CF9-4FD2-AAFB-CD9381F4E906}">
  <sheetPr>
    <tabColor rgb="FFFFFF00"/>
  </sheetPr>
  <dimension ref="B2:G36"/>
  <sheetViews>
    <sheetView showGridLines="0" topLeftCell="A4" workbookViewId="0">
      <selection activeCell="B12" sqref="B12"/>
    </sheetView>
  </sheetViews>
  <sheetFormatPr baseColWidth="10" defaultRowHeight="15" x14ac:dyDescent="0.2"/>
  <cols>
    <col min="1" max="1" width="5.85546875" style="1" customWidth="1"/>
    <col min="2" max="2" width="40.28515625" style="1" customWidth="1"/>
    <col min="3" max="3" width="14.140625" style="1" customWidth="1"/>
    <col min="4" max="4" width="23" style="1" customWidth="1"/>
    <col min="5" max="5" width="5.42578125" style="1" customWidth="1"/>
    <col min="6" max="16384" width="11.42578125" style="1"/>
  </cols>
  <sheetData>
    <row r="2" spans="2:5" ht="16.5" customHeight="1" x14ac:dyDescent="0.2"/>
    <row r="3" spans="2:5" ht="39" customHeight="1" x14ac:dyDescent="0.2">
      <c r="B3" s="112" t="s">
        <v>73</v>
      </c>
      <c r="C3" s="112"/>
      <c r="D3" s="113"/>
      <c r="E3" s="113"/>
    </row>
    <row r="4" spans="2:5" ht="24.75" customHeight="1" x14ac:dyDescent="0.2">
      <c r="B4" s="112" t="s">
        <v>76</v>
      </c>
      <c r="C4" s="112"/>
      <c r="D4" s="112"/>
      <c r="E4" s="13"/>
    </row>
    <row r="5" spans="2:5" ht="17.100000000000001" customHeight="1" x14ac:dyDescent="0.2">
      <c r="B5" s="114" t="s">
        <v>75</v>
      </c>
      <c r="C5" s="114"/>
      <c r="D5" s="114"/>
    </row>
    <row r="6" spans="2:5" ht="17.100000000000001" customHeight="1" thickBot="1" x14ac:dyDescent="0.25">
      <c r="B6" s="86"/>
      <c r="C6" s="86"/>
      <c r="D6" s="86"/>
    </row>
    <row r="7" spans="2:5" ht="20.100000000000001" customHeight="1" thickBot="1" x14ac:dyDescent="0.3">
      <c r="B7" s="66" t="s">
        <v>14</v>
      </c>
      <c r="C7" s="67"/>
      <c r="D7" s="68"/>
    </row>
    <row r="8" spans="2:5" ht="20.100000000000001" customHeight="1" x14ac:dyDescent="0.25">
      <c r="B8" s="69" t="s">
        <v>2</v>
      </c>
      <c r="C8" s="70"/>
      <c r="D8" s="71"/>
    </row>
    <row r="9" spans="2:5" ht="11.25" customHeight="1" x14ac:dyDescent="0.2">
      <c r="B9" s="72"/>
      <c r="C9" s="73"/>
      <c r="D9" s="74"/>
    </row>
    <row r="10" spans="2:5" ht="20.100000000000001" customHeight="1" x14ac:dyDescent="0.2">
      <c r="B10" s="75" t="s">
        <v>3</v>
      </c>
      <c r="C10" s="76"/>
      <c r="D10" s="106">
        <v>65000</v>
      </c>
    </row>
    <row r="11" spans="2:5" ht="11.25" customHeight="1" x14ac:dyDescent="0.2">
      <c r="B11" s="75"/>
      <c r="C11" s="76"/>
      <c r="D11" s="77"/>
    </row>
    <row r="12" spans="2:5" ht="21" customHeight="1" x14ac:dyDescent="0.25">
      <c r="B12" s="78" t="s">
        <v>20</v>
      </c>
      <c r="C12" s="79"/>
      <c r="D12" s="77"/>
    </row>
    <row r="13" spans="2:5" ht="20.100000000000001" customHeight="1" x14ac:dyDescent="0.2">
      <c r="B13" s="75" t="s">
        <v>21</v>
      </c>
      <c r="C13" s="76"/>
      <c r="D13" s="16">
        <v>140000</v>
      </c>
    </row>
    <row r="14" spans="2:5" ht="20.100000000000001" customHeight="1" x14ac:dyDescent="0.2">
      <c r="B14" s="75" t="s">
        <v>22</v>
      </c>
      <c r="C14" s="76"/>
      <c r="D14" s="16">
        <v>15000</v>
      </c>
    </row>
    <row r="15" spans="2:5" ht="20.100000000000001" customHeight="1" x14ac:dyDescent="0.2">
      <c r="B15" s="75" t="s">
        <v>23</v>
      </c>
      <c r="C15" s="76"/>
      <c r="D15" s="16">
        <v>10000</v>
      </c>
    </row>
    <row r="16" spans="2:5" ht="20.100000000000001" customHeight="1" x14ac:dyDescent="0.2">
      <c r="B16" s="75" t="s">
        <v>24</v>
      </c>
      <c r="C16" s="76"/>
      <c r="D16" s="16">
        <v>7500</v>
      </c>
    </row>
    <row r="17" spans="2:7" ht="20.100000000000001" customHeight="1" x14ac:dyDescent="0.2">
      <c r="B17" s="75" t="s">
        <v>0</v>
      </c>
      <c r="C17" s="76"/>
      <c r="D17" s="16">
        <v>20000</v>
      </c>
    </row>
    <row r="18" spans="2:7" ht="20.100000000000001" customHeight="1" x14ac:dyDescent="0.2">
      <c r="B18" s="75" t="s">
        <v>1</v>
      </c>
      <c r="C18" s="76"/>
      <c r="D18" s="16">
        <v>8000</v>
      </c>
    </row>
    <row r="19" spans="2:7" ht="20.100000000000001" customHeight="1" x14ac:dyDescent="0.2">
      <c r="B19" s="75" t="s">
        <v>25</v>
      </c>
      <c r="C19" s="76"/>
      <c r="D19" s="16">
        <v>7000</v>
      </c>
    </row>
    <row r="20" spans="2:7" ht="20.100000000000001" customHeight="1" x14ac:dyDescent="0.2">
      <c r="B20" s="75" t="s">
        <v>26</v>
      </c>
      <c r="C20" s="76"/>
      <c r="D20" s="16">
        <v>9500</v>
      </c>
    </row>
    <row r="21" spans="2:7" ht="20.100000000000001" customHeight="1" x14ac:dyDescent="0.2">
      <c r="B21" s="75" t="s">
        <v>28</v>
      </c>
      <c r="C21" s="76"/>
      <c r="D21" s="17">
        <v>11500</v>
      </c>
    </row>
    <row r="22" spans="2:7" ht="20.100000000000001" customHeight="1" x14ac:dyDescent="0.25">
      <c r="B22" s="80" t="s">
        <v>29</v>
      </c>
      <c r="C22" s="81"/>
      <c r="D22" s="82">
        <f>SUM(D13:D21)</f>
        <v>228500</v>
      </c>
      <c r="G22" s="18"/>
    </row>
    <row r="23" spans="2:7" ht="20.100000000000001" customHeight="1" x14ac:dyDescent="0.25">
      <c r="B23" s="80"/>
      <c r="C23" s="81"/>
      <c r="D23" s="82"/>
    </row>
    <row r="24" spans="2:7" ht="19.5" customHeight="1" x14ac:dyDescent="0.25">
      <c r="B24" s="78" t="s">
        <v>31</v>
      </c>
      <c r="C24" s="79"/>
      <c r="D24" s="77"/>
    </row>
    <row r="25" spans="2:7" ht="9.75" customHeight="1" x14ac:dyDescent="0.25">
      <c r="B25" s="78"/>
      <c r="C25" s="79"/>
      <c r="D25" s="77"/>
    </row>
    <row r="26" spans="2:7" ht="20.100000000000001" customHeight="1" x14ac:dyDescent="0.2">
      <c r="B26" s="75" t="s">
        <v>32</v>
      </c>
      <c r="C26" s="76"/>
      <c r="D26" s="16">
        <v>60000</v>
      </c>
    </row>
    <row r="27" spans="2:7" ht="20.100000000000001" customHeight="1" x14ac:dyDescent="0.2">
      <c r="B27" s="75" t="s">
        <v>39</v>
      </c>
      <c r="C27" s="76"/>
      <c r="D27" s="16">
        <v>15000</v>
      </c>
    </row>
    <row r="28" spans="2:7" ht="20.100000000000001" customHeight="1" x14ac:dyDescent="0.2">
      <c r="B28" s="75" t="s">
        <v>40</v>
      </c>
      <c r="C28" s="76"/>
      <c r="D28" s="16">
        <v>15000</v>
      </c>
    </row>
    <row r="29" spans="2:7" ht="20.100000000000001" customHeight="1" x14ac:dyDescent="0.2">
      <c r="B29" s="75" t="s">
        <v>38</v>
      </c>
      <c r="C29" s="76"/>
      <c r="D29" s="16">
        <v>15000</v>
      </c>
    </row>
    <row r="30" spans="2:7" ht="20.100000000000001" customHeight="1" x14ac:dyDescent="0.2">
      <c r="B30" s="75" t="s">
        <v>66</v>
      </c>
      <c r="C30" s="76"/>
      <c r="D30" s="16">
        <v>12000</v>
      </c>
    </row>
    <row r="31" spans="2:7" ht="20.100000000000001" customHeight="1" x14ac:dyDescent="0.2">
      <c r="B31" s="75" t="s">
        <v>42</v>
      </c>
      <c r="C31" s="76"/>
      <c r="D31" s="16"/>
    </row>
    <row r="32" spans="2:7" ht="20.100000000000001" customHeight="1" x14ac:dyDescent="0.2">
      <c r="B32" s="75" t="s">
        <v>41</v>
      </c>
      <c r="C32" s="76"/>
      <c r="D32" s="16">
        <v>5000</v>
      </c>
    </row>
    <row r="33" spans="2:5" ht="20.100000000000001" customHeight="1" x14ac:dyDescent="0.2">
      <c r="B33" s="75" t="s">
        <v>35</v>
      </c>
      <c r="C33" s="76"/>
      <c r="D33" s="16">
        <v>20000</v>
      </c>
    </row>
    <row r="34" spans="2:5" ht="20.100000000000001" customHeight="1" x14ac:dyDescent="0.25">
      <c r="B34" s="78" t="s">
        <v>37</v>
      </c>
      <c r="C34" s="79"/>
      <c r="D34" s="82">
        <f>SUM(D26:D33)</f>
        <v>142000</v>
      </c>
      <c r="E34" s="19"/>
    </row>
    <row r="35" spans="2:5" ht="20.100000000000001" customHeight="1" x14ac:dyDescent="0.25">
      <c r="B35" s="75"/>
      <c r="C35" s="76"/>
      <c r="D35" s="77"/>
      <c r="E35" s="20"/>
    </row>
    <row r="36" spans="2:5" ht="20.100000000000001" customHeight="1" thickBot="1" x14ac:dyDescent="0.3">
      <c r="B36" s="83" t="s">
        <v>19</v>
      </c>
      <c r="C36" s="84"/>
      <c r="D36" s="85">
        <f>D10+D22+D34</f>
        <v>435500</v>
      </c>
    </row>
  </sheetData>
  <sheetProtection selectLockedCells="1" selectUnlockedCells="1"/>
  <mergeCells count="3">
    <mergeCell ref="B3:E3"/>
    <mergeCell ref="B4:D4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E765-30B1-419C-AAF0-37282A2688E1}">
  <sheetPr>
    <tabColor rgb="FFFFFF00"/>
  </sheetPr>
  <dimension ref="B2:I44"/>
  <sheetViews>
    <sheetView showGridLines="0" topLeftCell="A10" workbookViewId="0">
      <selection activeCell="M14" sqref="M14:N15"/>
    </sheetView>
  </sheetViews>
  <sheetFormatPr baseColWidth="10" defaultRowHeight="12.75" x14ac:dyDescent="0.2"/>
  <cols>
    <col min="1" max="1" width="1.28515625" customWidth="1"/>
    <col min="2" max="2" width="3.140625" customWidth="1"/>
    <col min="3" max="3" width="10.42578125" customWidth="1"/>
    <col min="4" max="4" width="14" customWidth="1"/>
    <col min="6" max="6" width="14" customWidth="1"/>
    <col min="7" max="7" width="9.42578125" customWidth="1"/>
    <col min="8" max="8" width="15.28515625" customWidth="1"/>
    <col min="9" max="9" width="2.5703125" customWidth="1"/>
  </cols>
  <sheetData>
    <row r="2" spans="2:9" ht="24" customHeight="1" x14ac:dyDescent="0.2">
      <c r="B2" s="12"/>
      <c r="C2" s="117" t="s">
        <v>43</v>
      </c>
      <c r="D2" s="118"/>
      <c r="E2" s="118"/>
      <c r="F2" s="118"/>
      <c r="G2" s="118"/>
      <c r="H2" s="118"/>
      <c r="I2" s="2"/>
    </row>
    <row r="3" spans="2:9" ht="22.5" customHeight="1" x14ac:dyDescent="0.2">
      <c r="B3" s="12"/>
      <c r="C3" s="118" t="s">
        <v>74</v>
      </c>
      <c r="D3" s="118"/>
      <c r="E3" s="118"/>
      <c r="F3" s="118"/>
      <c r="G3" s="118"/>
      <c r="H3" s="118"/>
      <c r="I3" s="2"/>
    </row>
    <row r="4" spans="2:9" ht="15" customHeight="1" x14ac:dyDescent="0.2">
      <c r="B4" s="12"/>
      <c r="C4" s="118" t="s">
        <v>75</v>
      </c>
      <c r="D4" s="118"/>
      <c r="E4" s="118"/>
      <c r="F4" s="118"/>
      <c r="G4" s="118"/>
      <c r="H4" s="118"/>
      <c r="I4" s="2"/>
    </row>
    <row r="5" spans="2:9" ht="15" customHeight="1" thickBot="1" x14ac:dyDescent="0.25">
      <c r="B5" s="12"/>
      <c r="C5" s="55"/>
      <c r="D5" s="55"/>
      <c r="E5" s="55"/>
      <c r="F5" s="55"/>
      <c r="G5" s="55"/>
      <c r="H5" s="55"/>
      <c r="I5" s="2"/>
    </row>
    <row r="6" spans="2:9" ht="15.75" x14ac:dyDescent="0.25">
      <c r="C6" s="22" t="s">
        <v>18</v>
      </c>
      <c r="D6" s="23"/>
      <c r="E6" s="23"/>
      <c r="F6" s="23"/>
      <c r="G6" s="24"/>
      <c r="H6" s="14"/>
    </row>
    <row r="7" spans="2:9" ht="15.75" x14ac:dyDescent="0.25">
      <c r="C7" s="35"/>
      <c r="D7" s="36"/>
      <c r="E7" s="36"/>
      <c r="F7" s="36"/>
      <c r="G7" s="37"/>
      <c r="H7" s="34"/>
    </row>
    <row r="8" spans="2:9" ht="12.75" customHeight="1" x14ac:dyDescent="0.2">
      <c r="C8" s="25"/>
      <c r="D8" s="21" t="s">
        <v>4</v>
      </c>
      <c r="E8" s="21"/>
      <c r="F8" s="21"/>
      <c r="G8" s="21"/>
      <c r="H8" s="26">
        <v>365</v>
      </c>
    </row>
    <row r="9" spans="2:9" ht="10.5" customHeight="1" x14ac:dyDescent="0.2">
      <c r="C9" s="25"/>
      <c r="D9" s="21"/>
      <c r="E9" s="21"/>
      <c r="F9" s="21"/>
      <c r="G9" s="21"/>
      <c r="H9" s="26"/>
    </row>
    <row r="10" spans="2:9" ht="17.100000000000001" customHeight="1" x14ac:dyDescent="0.2">
      <c r="C10" s="25"/>
      <c r="D10" s="39" t="s">
        <v>10</v>
      </c>
      <c r="E10" s="21"/>
      <c r="F10" s="21"/>
      <c r="G10" s="21"/>
      <c r="H10" s="26">
        <v>105</v>
      </c>
    </row>
    <row r="11" spans="2:9" ht="11.25" customHeight="1" x14ac:dyDescent="0.2">
      <c r="C11" s="25"/>
      <c r="D11" s="39"/>
      <c r="E11" s="21"/>
      <c r="F11" s="21"/>
      <c r="G11" s="21"/>
      <c r="H11" s="26"/>
    </row>
    <row r="12" spans="2:9" ht="17.100000000000001" customHeight="1" x14ac:dyDescent="0.2">
      <c r="C12" s="25"/>
      <c r="D12" s="39" t="s">
        <v>5</v>
      </c>
      <c r="E12" s="21"/>
      <c r="F12" s="21"/>
      <c r="G12" s="21"/>
      <c r="H12" s="26">
        <f>H8-H10</f>
        <v>260</v>
      </c>
    </row>
    <row r="13" spans="2:9" ht="17.100000000000001" customHeight="1" x14ac:dyDescent="0.2">
      <c r="C13" s="25"/>
      <c r="D13" s="39"/>
      <c r="E13" s="21"/>
      <c r="F13" s="21"/>
      <c r="G13" s="21"/>
      <c r="H13" s="26"/>
    </row>
    <row r="14" spans="2:9" ht="17.100000000000001" customHeight="1" x14ac:dyDescent="0.2">
      <c r="C14" s="25"/>
      <c r="D14" s="40" t="s">
        <v>6</v>
      </c>
      <c r="E14" s="37"/>
      <c r="F14" s="37"/>
      <c r="G14" s="37"/>
      <c r="H14" s="16">
        <v>11</v>
      </c>
    </row>
    <row r="15" spans="2:9" ht="17.100000000000001" customHeight="1" x14ac:dyDescent="0.2">
      <c r="C15" s="25"/>
      <c r="D15" s="40"/>
      <c r="E15" s="37"/>
      <c r="F15" s="37"/>
      <c r="G15" s="37"/>
      <c r="H15" s="38"/>
    </row>
    <row r="16" spans="2:9" ht="13.5" customHeight="1" x14ac:dyDescent="0.2">
      <c r="C16" s="25"/>
      <c r="D16" s="40" t="s">
        <v>7</v>
      </c>
      <c r="E16" s="37"/>
      <c r="F16" s="37"/>
      <c r="G16" s="37"/>
      <c r="H16" s="16">
        <v>30</v>
      </c>
    </row>
    <row r="17" spans="3:9" ht="13.5" customHeight="1" x14ac:dyDescent="0.2">
      <c r="C17" s="25"/>
      <c r="D17" s="40"/>
      <c r="E17" s="37"/>
      <c r="F17" s="37"/>
      <c r="G17" s="37"/>
      <c r="H17" s="38"/>
    </row>
    <row r="18" spans="3:9" ht="13.5" customHeight="1" x14ac:dyDescent="0.2">
      <c r="C18" s="25"/>
      <c r="D18" s="40" t="s">
        <v>13</v>
      </c>
      <c r="E18" s="37"/>
      <c r="F18" s="37"/>
      <c r="G18" s="37"/>
      <c r="H18" s="16">
        <v>10</v>
      </c>
    </row>
    <row r="19" spans="3:9" ht="13.5" customHeight="1" x14ac:dyDescent="0.2">
      <c r="C19" s="25"/>
      <c r="D19" s="40"/>
      <c r="E19" s="37"/>
      <c r="F19" s="37"/>
      <c r="G19" s="37"/>
      <c r="H19" s="38"/>
    </row>
    <row r="20" spans="3:9" ht="17.100000000000001" customHeight="1" x14ac:dyDescent="0.2">
      <c r="C20" s="25"/>
      <c r="D20" s="40" t="s">
        <v>8</v>
      </c>
      <c r="E20" s="37"/>
      <c r="F20" s="37"/>
      <c r="G20" s="37"/>
      <c r="H20" s="27">
        <v>3</v>
      </c>
    </row>
    <row r="21" spans="3:9" ht="17.100000000000001" customHeight="1" x14ac:dyDescent="0.2">
      <c r="C21" s="25"/>
      <c r="D21" s="40"/>
      <c r="E21" s="37"/>
      <c r="F21" s="37"/>
      <c r="G21" s="37"/>
      <c r="H21" s="28"/>
    </row>
    <row r="22" spans="3:9" ht="17.100000000000001" customHeight="1" x14ac:dyDescent="0.2">
      <c r="C22" s="25"/>
      <c r="D22" s="39" t="s">
        <v>9</v>
      </c>
      <c r="E22" s="21"/>
      <c r="F22" s="21"/>
      <c r="G22" s="21"/>
      <c r="H22" s="26">
        <f>H12-H14-H16-H18-H20</f>
        <v>206</v>
      </c>
    </row>
    <row r="23" spans="3:9" ht="17.100000000000001" customHeight="1" x14ac:dyDescent="0.2">
      <c r="C23" s="25"/>
      <c r="D23" s="39"/>
      <c r="E23" s="21"/>
      <c r="F23" s="21"/>
      <c r="G23" s="21"/>
      <c r="H23" s="26"/>
    </row>
    <row r="24" spans="3:9" ht="17.100000000000001" customHeight="1" x14ac:dyDescent="0.2">
      <c r="C24" s="25"/>
      <c r="D24" s="37" t="s">
        <v>11</v>
      </c>
      <c r="E24" s="37"/>
      <c r="F24" s="37"/>
      <c r="G24" s="37"/>
      <c r="H24" s="16">
        <v>8</v>
      </c>
    </row>
    <row r="25" spans="3:9" ht="17.100000000000001" customHeight="1" x14ac:dyDescent="0.2">
      <c r="C25" s="25"/>
      <c r="D25" s="37"/>
      <c r="E25" s="37"/>
      <c r="F25" s="37"/>
      <c r="G25" s="37"/>
      <c r="H25" s="38"/>
    </row>
    <row r="26" spans="3:9" ht="17.100000000000001" customHeight="1" x14ac:dyDescent="0.25">
      <c r="C26" s="25"/>
      <c r="D26" s="56" t="s">
        <v>16</v>
      </c>
      <c r="E26" s="57"/>
      <c r="F26" s="57"/>
      <c r="G26" s="57"/>
      <c r="H26" s="58">
        <f>H22*H24</f>
        <v>1648</v>
      </c>
      <c r="I26" s="3"/>
    </row>
    <row r="27" spans="3:9" ht="17.100000000000001" customHeight="1" x14ac:dyDescent="0.2">
      <c r="C27" s="25"/>
      <c r="D27" s="39"/>
      <c r="E27" s="21"/>
      <c r="F27" s="21"/>
      <c r="G27" s="21"/>
      <c r="H27" s="26"/>
    </row>
    <row r="28" spans="3:9" ht="17.100000000000001" customHeight="1" x14ac:dyDescent="0.25">
      <c r="C28" s="25"/>
      <c r="D28" s="59" t="s">
        <v>27</v>
      </c>
      <c r="E28" s="59"/>
      <c r="F28" s="37"/>
      <c r="G28" s="37"/>
      <c r="H28" s="26"/>
    </row>
    <row r="29" spans="3:9" ht="17.100000000000001" customHeight="1" x14ac:dyDescent="0.25">
      <c r="C29" s="25"/>
      <c r="D29" s="41"/>
      <c r="E29" s="41"/>
      <c r="F29" s="37"/>
      <c r="G29" s="37"/>
      <c r="H29" s="26"/>
    </row>
    <row r="30" spans="3:9" ht="17.100000000000001" customHeight="1" x14ac:dyDescent="0.2">
      <c r="C30" s="25"/>
      <c r="D30" s="37" t="s">
        <v>30</v>
      </c>
      <c r="E30" s="37"/>
      <c r="F30" s="37"/>
      <c r="G30" s="29">
        <v>0.25</v>
      </c>
      <c r="H30" s="26">
        <f>H26*G30</f>
        <v>412</v>
      </c>
    </row>
    <row r="31" spans="3:9" ht="9.75" customHeight="1" x14ac:dyDescent="0.2">
      <c r="C31" s="25"/>
      <c r="D31" s="37"/>
      <c r="E31" s="37"/>
      <c r="F31" s="37"/>
      <c r="G31" s="30"/>
      <c r="H31" s="26"/>
    </row>
    <row r="32" spans="3:9" ht="17.100000000000001" customHeight="1" x14ac:dyDescent="0.2">
      <c r="C32" s="25"/>
      <c r="D32" s="39" t="s">
        <v>12</v>
      </c>
      <c r="E32" s="21"/>
      <c r="F32" s="21"/>
      <c r="G32" s="21"/>
      <c r="H32" s="26">
        <f>H26-H30</f>
        <v>1236</v>
      </c>
    </row>
    <row r="33" spans="2:9" ht="17.100000000000001" customHeight="1" x14ac:dyDescent="0.2">
      <c r="C33" s="25"/>
      <c r="D33" s="37"/>
      <c r="E33" s="37"/>
      <c r="F33" s="37"/>
      <c r="G33" s="37"/>
      <c r="H33" s="26"/>
    </row>
    <row r="34" spans="2:9" ht="17.100000000000001" customHeight="1" x14ac:dyDescent="0.2">
      <c r="C34" s="25"/>
      <c r="D34" s="37" t="s">
        <v>15</v>
      </c>
      <c r="E34" s="37"/>
      <c r="F34" s="37"/>
      <c r="G34" s="37"/>
      <c r="H34" s="26"/>
    </row>
    <row r="35" spans="2:9" ht="17.100000000000001" customHeight="1" x14ac:dyDescent="0.2">
      <c r="C35" s="15"/>
      <c r="D35" s="37"/>
      <c r="E35" s="37"/>
      <c r="F35" s="37"/>
      <c r="G35" s="37"/>
      <c r="H35" s="26"/>
    </row>
    <row r="36" spans="2:9" ht="17.100000000000001" customHeight="1" x14ac:dyDescent="0.25">
      <c r="C36" s="15"/>
      <c r="D36" s="37"/>
      <c r="E36" s="42" t="s">
        <v>33</v>
      </c>
      <c r="F36" s="41"/>
      <c r="G36" s="37"/>
      <c r="H36" s="26"/>
    </row>
    <row r="37" spans="2:9" ht="17.100000000000001" customHeight="1" x14ac:dyDescent="0.2">
      <c r="C37" s="31">
        <v>1</v>
      </c>
      <c r="D37" s="21" t="s">
        <v>17</v>
      </c>
      <c r="E37" s="115">
        <v>0.5</v>
      </c>
      <c r="F37" s="119"/>
      <c r="G37" s="37">
        <f>C37*E37</f>
        <v>0.5</v>
      </c>
      <c r="H37" s="26"/>
    </row>
    <row r="38" spans="2:9" ht="17.100000000000001" customHeight="1" x14ac:dyDescent="0.2">
      <c r="C38" s="32">
        <v>3</v>
      </c>
      <c r="D38" s="21" t="s">
        <v>34</v>
      </c>
      <c r="E38" s="115">
        <v>1</v>
      </c>
      <c r="F38" s="119"/>
      <c r="G38" s="37">
        <f>C38*E38</f>
        <v>3</v>
      </c>
      <c r="H38" s="26"/>
    </row>
    <row r="39" spans="2:9" ht="17.100000000000001" customHeight="1" x14ac:dyDescent="0.2">
      <c r="C39" s="32">
        <v>1</v>
      </c>
      <c r="D39" s="21" t="s">
        <v>36</v>
      </c>
      <c r="E39" s="115">
        <v>0.5</v>
      </c>
      <c r="F39" s="116"/>
      <c r="G39" s="33">
        <f>C39*E39</f>
        <v>0.5</v>
      </c>
      <c r="H39" s="34"/>
    </row>
    <row r="40" spans="2:9" ht="15.75" customHeight="1" x14ac:dyDescent="0.25">
      <c r="C40" s="25"/>
      <c r="D40" s="21"/>
      <c r="E40" s="43"/>
      <c r="F40" s="44"/>
      <c r="G40" s="45">
        <f>G37+G38+G39</f>
        <v>4</v>
      </c>
      <c r="H40" s="34"/>
    </row>
    <row r="41" spans="2:9" ht="13.5" thickBot="1" x14ac:dyDescent="0.25">
      <c r="C41" s="11"/>
      <c r="D41" s="46"/>
      <c r="E41" s="47"/>
      <c r="F41" s="48"/>
      <c r="G41" s="49"/>
      <c r="H41" s="64"/>
    </row>
    <row r="42" spans="2:9" ht="16.5" thickBot="1" x14ac:dyDescent="0.3">
      <c r="C42" s="11"/>
      <c r="D42" s="60" t="s">
        <v>44</v>
      </c>
      <c r="E42" s="61"/>
      <c r="F42" s="62"/>
      <c r="G42" s="63"/>
      <c r="H42" s="65">
        <f>G40*H32</f>
        <v>4944</v>
      </c>
    </row>
    <row r="43" spans="2:9" x14ac:dyDescent="0.2">
      <c r="B43" s="5"/>
      <c r="C43" s="5"/>
      <c r="D43" s="4"/>
      <c r="E43" s="6"/>
      <c r="F43" s="5"/>
      <c r="G43" s="7"/>
      <c r="H43" s="8"/>
    </row>
    <row r="44" spans="2:9" ht="15" x14ac:dyDescent="0.25">
      <c r="B44" s="10"/>
      <c r="C44" s="10"/>
      <c r="D44" s="10"/>
      <c r="E44" s="10"/>
      <c r="F44" s="10"/>
      <c r="G44" s="10"/>
      <c r="H44" s="9"/>
      <c r="I44" s="10"/>
    </row>
  </sheetData>
  <mergeCells count="6">
    <mergeCell ref="E39:F39"/>
    <mergeCell ref="C2:H2"/>
    <mergeCell ref="C3:H3"/>
    <mergeCell ref="C4:H4"/>
    <mergeCell ref="E37:F37"/>
    <mergeCell ref="E38:F3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0CCE-491E-436F-A0CC-D3BE9E9A5B09}">
  <sheetPr>
    <tabColor rgb="FFFFFF00"/>
  </sheetPr>
  <dimension ref="A1:H43"/>
  <sheetViews>
    <sheetView showGridLines="0" zoomScale="85" zoomScaleNormal="85" workbookViewId="0">
      <selection activeCell="H5" sqref="H5"/>
    </sheetView>
  </sheetViews>
  <sheetFormatPr baseColWidth="10" defaultColWidth="9.42578125" defaultRowHeight="14.25" x14ac:dyDescent="0.2"/>
  <cols>
    <col min="1" max="1" width="34.28515625" style="50" customWidth="1"/>
    <col min="2" max="2" width="13.28515625" style="50" customWidth="1"/>
    <col min="3" max="4" width="9.5703125" style="50" bestFit="1" customWidth="1"/>
    <col min="5" max="5" width="8.28515625" style="50" customWidth="1"/>
    <col min="6" max="6" width="14.7109375" style="50" customWidth="1"/>
    <col min="7" max="7" width="16.85546875" style="50" customWidth="1"/>
    <col min="8" max="8" width="11.7109375" style="50" customWidth="1"/>
    <col min="9" max="16384" width="9.42578125" style="50"/>
  </cols>
  <sheetData>
    <row r="1" spans="1:8" ht="15" x14ac:dyDescent="0.25">
      <c r="A1" s="120" t="s">
        <v>45</v>
      </c>
      <c r="B1" s="121"/>
      <c r="C1" s="121"/>
      <c r="D1" s="121"/>
      <c r="E1" s="121"/>
      <c r="F1" s="121"/>
      <c r="G1" s="121"/>
      <c r="H1" s="122"/>
    </row>
    <row r="2" spans="1:8" ht="30" x14ac:dyDescent="0.25">
      <c r="A2" s="87"/>
      <c r="B2" s="88" t="s">
        <v>46</v>
      </c>
      <c r="C2" s="123" t="s">
        <v>47</v>
      </c>
      <c r="D2" s="124"/>
      <c r="E2" s="125"/>
      <c r="F2" s="88" t="s">
        <v>48</v>
      </c>
      <c r="G2" s="88" t="s">
        <v>49</v>
      </c>
      <c r="H2" s="88" t="s">
        <v>50</v>
      </c>
    </row>
    <row r="3" spans="1:8" ht="18.95" customHeight="1" x14ac:dyDescent="0.2">
      <c r="A3" s="87" t="s">
        <v>51</v>
      </c>
      <c r="B3" s="89">
        <f>'Planung Kosten Erlöse Beisp.'!D36</f>
        <v>435500</v>
      </c>
      <c r="C3" s="90">
        <v>80</v>
      </c>
      <c r="D3" s="90">
        <v>20</v>
      </c>
      <c r="E3" s="90"/>
      <c r="F3" s="89">
        <f>C3*B3/100</f>
        <v>348400</v>
      </c>
      <c r="G3" s="89">
        <f>B3*D3/100</f>
        <v>87100</v>
      </c>
      <c r="H3" s="87"/>
    </row>
    <row r="4" spans="1:8" ht="30.75" customHeight="1" x14ac:dyDescent="0.2">
      <c r="A4" s="87" t="s">
        <v>52</v>
      </c>
      <c r="B4" s="89">
        <f>'Planung Kosten Erlöse Beisp.'!D10</f>
        <v>65000</v>
      </c>
      <c r="C4" s="126" t="s">
        <v>53</v>
      </c>
      <c r="D4" s="126"/>
      <c r="E4" s="126"/>
      <c r="F4" s="105">
        <v>35000</v>
      </c>
      <c r="G4" s="105">
        <v>30000</v>
      </c>
      <c r="H4" s="93"/>
    </row>
    <row r="5" spans="1:8" ht="18.95" customHeight="1" x14ac:dyDescent="0.2">
      <c r="A5" s="87" t="s">
        <v>60</v>
      </c>
      <c r="B5" s="89">
        <f>'Planung Kosten Erlöse Beisp.'!D13</f>
        <v>140000</v>
      </c>
      <c r="C5" s="103">
        <v>55</v>
      </c>
      <c r="D5" s="103">
        <v>25</v>
      </c>
      <c r="E5" s="104">
        <f>100-C5-D5</f>
        <v>20</v>
      </c>
      <c r="F5" s="89">
        <f t="shared" ref="F5:F21" si="0">C5*B5/100</f>
        <v>77000</v>
      </c>
      <c r="G5" s="89">
        <f>B5*D5/100</f>
        <v>35000</v>
      </c>
      <c r="H5" s="94">
        <f>E5*B5/100</f>
        <v>28000</v>
      </c>
    </row>
    <row r="6" spans="1:8" ht="18.95" customHeight="1" x14ac:dyDescent="0.2">
      <c r="A6" s="87" t="s">
        <v>22</v>
      </c>
      <c r="B6" s="89">
        <f>'Planung Kosten Erlöse Beisp.'!D14</f>
        <v>15000</v>
      </c>
      <c r="C6" s="103">
        <v>40</v>
      </c>
      <c r="D6" s="103">
        <v>20</v>
      </c>
      <c r="E6" s="104">
        <f>100-C6-D6</f>
        <v>40</v>
      </c>
      <c r="F6" s="89">
        <f>C6*B6/100</f>
        <v>6000</v>
      </c>
      <c r="G6" s="89">
        <f>B6*D6/100</f>
        <v>3000</v>
      </c>
      <c r="H6" s="94">
        <f>E6*B6/100</f>
        <v>6000</v>
      </c>
    </row>
    <row r="7" spans="1:8" ht="18.95" customHeight="1" x14ac:dyDescent="0.2">
      <c r="A7" s="87" t="s">
        <v>61</v>
      </c>
      <c r="B7" s="89">
        <f>'Planung Kosten Erlöse Beisp.'!D15</f>
        <v>10000</v>
      </c>
      <c r="C7" s="103">
        <v>50</v>
      </c>
      <c r="D7" s="103">
        <v>15</v>
      </c>
      <c r="E7" s="104">
        <f t="shared" ref="E7:E21" si="1">100-C7-D7</f>
        <v>35</v>
      </c>
      <c r="F7" s="89">
        <f t="shared" si="0"/>
        <v>5000</v>
      </c>
      <c r="G7" s="89">
        <f t="shared" ref="G7:G21" si="2">B7*D7/100</f>
        <v>1500</v>
      </c>
      <c r="H7" s="94">
        <f t="shared" ref="H7:H21" si="3">E7*B7/100</f>
        <v>3500</v>
      </c>
    </row>
    <row r="8" spans="1:8" ht="18.95" customHeight="1" x14ac:dyDescent="0.2">
      <c r="A8" s="87" t="s">
        <v>62</v>
      </c>
      <c r="B8" s="89">
        <f>'Planung Kosten Erlöse Beisp.'!D16</f>
        <v>7500</v>
      </c>
      <c r="C8" s="103">
        <v>55</v>
      </c>
      <c r="D8" s="103">
        <v>10</v>
      </c>
      <c r="E8" s="104">
        <f>100-C8-D8</f>
        <v>35</v>
      </c>
      <c r="F8" s="89">
        <f t="shared" si="0"/>
        <v>4125</v>
      </c>
      <c r="G8" s="89">
        <f t="shared" si="2"/>
        <v>750</v>
      </c>
      <c r="H8" s="94">
        <f t="shared" si="3"/>
        <v>2625</v>
      </c>
    </row>
    <row r="9" spans="1:8" ht="18.95" customHeight="1" x14ac:dyDescent="0.2">
      <c r="A9" s="87" t="s">
        <v>0</v>
      </c>
      <c r="B9" s="89">
        <f>'Planung Kosten Erlöse Beisp.'!D17</f>
        <v>20000</v>
      </c>
      <c r="C9" s="103">
        <v>50</v>
      </c>
      <c r="D9" s="103">
        <v>15</v>
      </c>
      <c r="E9" s="104">
        <f t="shared" si="1"/>
        <v>35</v>
      </c>
      <c r="F9" s="89">
        <f t="shared" si="0"/>
        <v>10000</v>
      </c>
      <c r="G9" s="89">
        <f t="shared" si="2"/>
        <v>3000</v>
      </c>
      <c r="H9" s="94">
        <f t="shared" si="3"/>
        <v>7000</v>
      </c>
    </row>
    <row r="10" spans="1:8" ht="18.95" customHeight="1" x14ac:dyDescent="0.2">
      <c r="A10" s="87" t="s">
        <v>1</v>
      </c>
      <c r="B10" s="89">
        <f>'Planung Kosten Erlöse Beisp.'!D18</f>
        <v>8000</v>
      </c>
      <c r="C10" s="103">
        <v>60</v>
      </c>
      <c r="D10" s="103">
        <v>20</v>
      </c>
      <c r="E10" s="104">
        <f t="shared" si="1"/>
        <v>20</v>
      </c>
      <c r="F10" s="89">
        <f t="shared" si="0"/>
        <v>4800</v>
      </c>
      <c r="G10" s="89">
        <f t="shared" si="2"/>
        <v>1600</v>
      </c>
      <c r="H10" s="94">
        <f t="shared" si="3"/>
        <v>1600</v>
      </c>
    </row>
    <row r="11" spans="1:8" ht="18.95" customHeight="1" x14ac:dyDescent="0.2">
      <c r="A11" s="87" t="s">
        <v>63</v>
      </c>
      <c r="B11" s="89">
        <f>'Planung Kosten Erlöse Beisp.'!D19</f>
        <v>7000</v>
      </c>
      <c r="C11" s="103">
        <v>70</v>
      </c>
      <c r="D11" s="103">
        <v>20</v>
      </c>
      <c r="E11" s="104">
        <f t="shared" si="1"/>
        <v>10</v>
      </c>
      <c r="F11" s="89">
        <f t="shared" si="0"/>
        <v>4900</v>
      </c>
      <c r="G11" s="89">
        <f t="shared" si="2"/>
        <v>1400</v>
      </c>
      <c r="H11" s="94">
        <f t="shared" si="3"/>
        <v>700</v>
      </c>
    </row>
    <row r="12" spans="1:8" ht="18.95" customHeight="1" x14ac:dyDescent="0.2">
      <c r="A12" s="87" t="s">
        <v>64</v>
      </c>
      <c r="B12" s="89">
        <f>'Planung Kosten Erlöse Beisp.'!D20</f>
        <v>9500</v>
      </c>
      <c r="C12" s="103">
        <v>65</v>
      </c>
      <c r="D12" s="103">
        <v>25</v>
      </c>
      <c r="E12" s="104">
        <f t="shared" si="1"/>
        <v>10</v>
      </c>
      <c r="F12" s="89">
        <f t="shared" si="0"/>
        <v>6175</v>
      </c>
      <c r="G12" s="89">
        <f t="shared" si="2"/>
        <v>2375</v>
      </c>
      <c r="H12" s="94">
        <f t="shared" si="3"/>
        <v>950</v>
      </c>
    </row>
    <row r="13" spans="1:8" ht="18.95" customHeight="1" x14ac:dyDescent="0.2">
      <c r="A13" s="87" t="s">
        <v>28</v>
      </c>
      <c r="B13" s="89">
        <f>'Planung Kosten Erlöse Beisp.'!D21</f>
        <v>11500</v>
      </c>
      <c r="C13" s="103">
        <v>55</v>
      </c>
      <c r="D13" s="103">
        <v>25</v>
      </c>
      <c r="E13" s="104">
        <f t="shared" si="1"/>
        <v>20</v>
      </c>
      <c r="F13" s="89">
        <f t="shared" si="0"/>
        <v>6325</v>
      </c>
      <c r="G13" s="89">
        <f t="shared" si="2"/>
        <v>2875</v>
      </c>
      <c r="H13" s="94">
        <f t="shared" si="3"/>
        <v>2300</v>
      </c>
    </row>
    <row r="14" spans="1:8" ht="18.95" customHeight="1" x14ac:dyDescent="0.2">
      <c r="A14" s="87"/>
      <c r="B14" s="89"/>
      <c r="C14" s="90"/>
      <c r="D14" s="90"/>
      <c r="E14" s="91"/>
      <c r="F14" s="89"/>
      <c r="G14" s="89"/>
      <c r="H14" s="94"/>
    </row>
    <row r="15" spans="1:8" ht="18.95" customHeight="1" x14ac:dyDescent="0.2">
      <c r="A15" s="87" t="s">
        <v>72</v>
      </c>
      <c r="B15" s="89">
        <f>'Planung Kosten Erlöse Beisp.'!D26</f>
        <v>60000</v>
      </c>
      <c r="C15" s="103">
        <v>80</v>
      </c>
      <c r="D15" s="103">
        <v>20</v>
      </c>
      <c r="E15" s="104">
        <f t="shared" si="1"/>
        <v>0</v>
      </c>
      <c r="F15" s="89">
        <f t="shared" si="0"/>
        <v>48000</v>
      </c>
      <c r="G15" s="89">
        <f t="shared" si="2"/>
        <v>12000</v>
      </c>
      <c r="H15" s="94">
        <f t="shared" si="3"/>
        <v>0</v>
      </c>
    </row>
    <row r="16" spans="1:8" ht="18.95" customHeight="1" x14ac:dyDescent="0.2">
      <c r="A16" s="87" t="s">
        <v>65</v>
      </c>
      <c r="B16" s="89">
        <f>'Planung Kosten Erlöse Beisp.'!D27</f>
        <v>15000</v>
      </c>
      <c r="C16" s="103">
        <v>70</v>
      </c>
      <c r="D16" s="103">
        <v>20</v>
      </c>
      <c r="E16" s="104">
        <f t="shared" si="1"/>
        <v>10</v>
      </c>
      <c r="F16" s="89">
        <f t="shared" si="0"/>
        <v>10500</v>
      </c>
      <c r="G16" s="89">
        <f t="shared" si="2"/>
        <v>3000</v>
      </c>
      <c r="H16" s="94">
        <f t="shared" si="3"/>
        <v>1500</v>
      </c>
    </row>
    <row r="17" spans="1:8" ht="18.95" customHeight="1" x14ac:dyDescent="0.2">
      <c r="A17" s="87" t="s">
        <v>40</v>
      </c>
      <c r="B17" s="89">
        <f>'Planung Kosten Erlöse Beisp.'!D28</f>
        <v>15000</v>
      </c>
      <c r="C17" s="103">
        <v>60</v>
      </c>
      <c r="D17" s="103">
        <v>30</v>
      </c>
      <c r="E17" s="104">
        <f t="shared" si="1"/>
        <v>10</v>
      </c>
      <c r="F17" s="89">
        <f t="shared" si="0"/>
        <v>9000</v>
      </c>
      <c r="G17" s="89">
        <f t="shared" si="2"/>
        <v>4500</v>
      </c>
      <c r="H17" s="94">
        <f t="shared" si="3"/>
        <v>1500</v>
      </c>
    </row>
    <row r="18" spans="1:8" ht="19.5" customHeight="1" x14ac:dyDescent="0.2">
      <c r="A18" s="95" t="s">
        <v>38</v>
      </c>
      <c r="B18" s="89">
        <f>'Planung Kosten Erlöse Beisp.'!D29</f>
        <v>15000</v>
      </c>
      <c r="C18" s="103">
        <v>80</v>
      </c>
      <c r="D18" s="103">
        <v>20</v>
      </c>
      <c r="E18" s="104">
        <f t="shared" si="1"/>
        <v>0</v>
      </c>
      <c r="F18" s="89">
        <f t="shared" si="0"/>
        <v>12000</v>
      </c>
      <c r="G18" s="89">
        <f t="shared" si="2"/>
        <v>3000</v>
      </c>
      <c r="H18" s="94">
        <f t="shared" si="3"/>
        <v>0</v>
      </c>
    </row>
    <row r="19" spans="1:8" ht="18.95" customHeight="1" x14ac:dyDescent="0.2">
      <c r="A19" s="87" t="s">
        <v>66</v>
      </c>
      <c r="B19" s="89">
        <f>'Planung Kosten Erlöse Beisp.'!D30</f>
        <v>12000</v>
      </c>
      <c r="C19" s="103">
        <v>60</v>
      </c>
      <c r="D19" s="103">
        <v>30</v>
      </c>
      <c r="E19" s="104">
        <f t="shared" si="1"/>
        <v>10</v>
      </c>
      <c r="F19" s="89">
        <f t="shared" si="0"/>
        <v>7200</v>
      </c>
      <c r="G19" s="89">
        <f t="shared" si="2"/>
        <v>3600</v>
      </c>
      <c r="H19" s="94">
        <f t="shared" si="3"/>
        <v>1200</v>
      </c>
    </row>
    <row r="20" spans="1:8" ht="24" customHeight="1" x14ac:dyDescent="0.2">
      <c r="A20" s="87" t="s">
        <v>42</v>
      </c>
      <c r="B20" s="89">
        <f>'Planung Kosten Erlöse Beisp.'!D31</f>
        <v>0</v>
      </c>
      <c r="C20" s="103">
        <v>50</v>
      </c>
      <c r="D20" s="103">
        <v>30</v>
      </c>
      <c r="E20" s="104">
        <f t="shared" si="1"/>
        <v>20</v>
      </c>
      <c r="F20" s="89">
        <f t="shared" si="0"/>
        <v>0</v>
      </c>
      <c r="G20" s="89">
        <f t="shared" si="2"/>
        <v>0</v>
      </c>
      <c r="H20" s="94">
        <f t="shared" si="3"/>
        <v>0</v>
      </c>
    </row>
    <row r="21" spans="1:8" ht="18.95" customHeight="1" x14ac:dyDescent="0.2">
      <c r="A21" s="87" t="s">
        <v>41</v>
      </c>
      <c r="B21" s="89">
        <f>'Planung Kosten Erlöse Beisp.'!D32</f>
        <v>5000</v>
      </c>
      <c r="C21" s="103">
        <v>70</v>
      </c>
      <c r="D21" s="103">
        <v>30</v>
      </c>
      <c r="E21" s="104">
        <f t="shared" si="1"/>
        <v>0</v>
      </c>
      <c r="F21" s="89">
        <f t="shared" si="0"/>
        <v>3500</v>
      </c>
      <c r="G21" s="89">
        <f t="shared" si="2"/>
        <v>1500</v>
      </c>
      <c r="H21" s="94">
        <f t="shared" si="3"/>
        <v>0</v>
      </c>
    </row>
    <row r="22" spans="1:8" ht="18.95" customHeight="1" x14ac:dyDescent="0.2">
      <c r="A22" s="87"/>
      <c r="B22" s="89"/>
      <c r="C22" s="110"/>
      <c r="D22" s="110"/>
      <c r="E22" s="111"/>
      <c r="F22" s="89"/>
      <c r="G22" s="89"/>
      <c r="H22" s="94"/>
    </row>
    <row r="23" spans="1:8" ht="19.5" customHeight="1" x14ac:dyDescent="0.2">
      <c r="A23" s="87" t="s">
        <v>67</v>
      </c>
      <c r="B23" s="96"/>
      <c r="C23" s="90"/>
      <c r="D23" s="90"/>
      <c r="E23" s="91"/>
      <c r="F23" s="89"/>
      <c r="G23" s="89"/>
      <c r="H23" s="94">
        <f>SUM(H5:H21)</f>
        <v>56875</v>
      </c>
    </row>
    <row r="24" spans="1:8" ht="19.5" customHeight="1" x14ac:dyDescent="0.2">
      <c r="A24" s="87" t="s">
        <v>3</v>
      </c>
      <c r="B24" s="96">
        <f>B4</f>
        <v>65000</v>
      </c>
      <c r="C24" s="90"/>
      <c r="D24" s="90"/>
      <c r="E24" s="91"/>
      <c r="F24" s="89"/>
      <c r="G24" s="89"/>
      <c r="H24" s="89">
        <f>B4</f>
        <v>65000</v>
      </c>
    </row>
    <row r="25" spans="1:8" ht="19.5" customHeight="1" x14ac:dyDescent="0.2">
      <c r="A25" s="87" t="s">
        <v>68</v>
      </c>
      <c r="B25" s="89">
        <f>B4</f>
        <v>65000</v>
      </c>
      <c r="C25" s="90"/>
      <c r="D25" s="90"/>
      <c r="E25" s="91"/>
      <c r="F25" s="89"/>
      <c r="G25" s="89"/>
      <c r="H25" s="97">
        <f>H23/H24</f>
        <v>0.875</v>
      </c>
    </row>
    <row r="26" spans="1:8" ht="19.5" customHeight="1" x14ac:dyDescent="0.2">
      <c r="A26" s="95" t="s">
        <v>69</v>
      </c>
      <c r="B26" s="96"/>
      <c r="C26" s="90"/>
      <c r="D26" s="90"/>
      <c r="E26" s="91"/>
      <c r="F26" s="92">
        <f>SUM(F5:F21)</f>
        <v>214525</v>
      </c>
      <c r="G26" s="92">
        <f>SUM(G5:G21)</f>
        <v>79100</v>
      </c>
      <c r="H26" s="98">
        <f>SUM(B5:B21)</f>
        <v>350500</v>
      </c>
    </row>
    <row r="27" spans="1:8" ht="19.5" customHeight="1" x14ac:dyDescent="0.2">
      <c r="A27" s="87" t="s">
        <v>70</v>
      </c>
      <c r="B27" s="89">
        <f>'Planung Kosten Erlöse Beisp.'!D33</f>
        <v>20000</v>
      </c>
      <c r="C27" s="103">
        <v>80</v>
      </c>
      <c r="D27" s="103">
        <v>10</v>
      </c>
      <c r="E27" s="104">
        <f t="shared" ref="E27" si="4">100-C27-D27</f>
        <v>10</v>
      </c>
      <c r="F27" s="89">
        <f>C27*B27%</f>
        <v>16000</v>
      </c>
      <c r="G27" s="89">
        <f>B27*D27%</f>
        <v>2000</v>
      </c>
      <c r="H27" s="94">
        <f t="shared" ref="H27" si="5">E27*B27/100</f>
        <v>2000</v>
      </c>
    </row>
    <row r="28" spans="1:8" ht="19.5" customHeight="1" x14ac:dyDescent="0.2">
      <c r="A28" s="87"/>
      <c r="B28" s="96"/>
      <c r="C28" s="90"/>
      <c r="D28" s="90"/>
      <c r="E28" s="91"/>
      <c r="F28" s="89"/>
      <c r="G28" s="89"/>
      <c r="H28" s="87"/>
    </row>
    <row r="29" spans="1:8" ht="19.5" customHeight="1" x14ac:dyDescent="0.2">
      <c r="A29" s="107" t="s">
        <v>71</v>
      </c>
      <c r="B29" s="89"/>
      <c r="C29" s="103">
        <v>80</v>
      </c>
      <c r="D29" s="103">
        <v>20</v>
      </c>
      <c r="E29" s="104">
        <f t="shared" ref="E29" si="6">100-C29-D29</f>
        <v>0</v>
      </c>
      <c r="F29" s="89">
        <f>F26+F27</f>
        <v>230525</v>
      </c>
      <c r="G29" s="89">
        <f>G26+G27</f>
        <v>81100</v>
      </c>
      <c r="H29" s="109">
        <f>H26+H27</f>
        <v>352500</v>
      </c>
    </row>
    <row r="30" spans="1:8" ht="19.5" customHeight="1" x14ac:dyDescent="0.2">
      <c r="A30" s="87"/>
      <c r="B30" s="96"/>
      <c r="C30" s="90"/>
      <c r="D30" s="90"/>
      <c r="E30" s="91"/>
      <c r="F30" s="89"/>
      <c r="G30" s="89"/>
      <c r="H30" s="87"/>
    </row>
    <row r="31" spans="1:8" ht="19.5" customHeight="1" x14ac:dyDescent="0.2">
      <c r="A31" s="87" t="s">
        <v>54</v>
      </c>
      <c r="B31" s="89">
        <f>'Planung Stunden Beisp.'!H42</f>
        <v>4944</v>
      </c>
      <c r="C31" s="103">
        <v>70</v>
      </c>
      <c r="D31" s="103">
        <v>25</v>
      </c>
      <c r="E31" s="104">
        <f t="shared" ref="E31" si="7">100-C31-D31</f>
        <v>5</v>
      </c>
      <c r="F31" s="89">
        <f>B31*C31/100</f>
        <v>3460.8</v>
      </c>
      <c r="G31" s="89">
        <f>B31*D31/100</f>
        <v>1236</v>
      </c>
      <c r="H31" s="89"/>
    </row>
    <row r="32" spans="1:8" ht="18.95" customHeight="1" x14ac:dyDescent="0.25">
      <c r="A32" s="99" t="s">
        <v>55</v>
      </c>
      <c r="B32" s="89"/>
      <c r="C32" s="90"/>
      <c r="D32" s="100"/>
      <c r="E32" s="101"/>
      <c r="F32" s="102">
        <f>F29/F31</f>
        <v>66.610321312991218</v>
      </c>
      <c r="G32" s="102">
        <f>G29/G31</f>
        <v>65.614886731391579</v>
      </c>
      <c r="H32" s="102"/>
    </row>
    <row r="33" spans="1:8" x14ac:dyDescent="0.2">
      <c r="A33" s="51"/>
      <c r="B33" s="51"/>
      <c r="C33" s="51"/>
      <c r="D33" s="51"/>
      <c r="E33" s="52"/>
      <c r="F33" s="51"/>
      <c r="G33" s="51"/>
      <c r="H33" s="51"/>
    </row>
    <row r="34" spans="1:8" ht="9" customHeight="1" x14ac:dyDescent="0.2">
      <c r="A34" s="51"/>
      <c r="B34" s="51"/>
      <c r="C34" s="51"/>
      <c r="D34" s="51"/>
      <c r="E34" s="51"/>
      <c r="F34" s="51"/>
      <c r="G34" s="51"/>
      <c r="H34" s="51"/>
    </row>
    <row r="35" spans="1:8" x14ac:dyDescent="0.2">
      <c r="A35" s="53" t="s">
        <v>56</v>
      </c>
      <c r="B35" s="53"/>
      <c r="C35" s="53"/>
      <c r="D35" s="53"/>
      <c r="E35" s="53"/>
      <c r="F35" s="51"/>
      <c r="G35" s="51"/>
      <c r="H35" s="51"/>
    </row>
    <row r="36" spans="1:8" ht="10.5" customHeight="1" x14ac:dyDescent="0.2">
      <c r="A36" s="51"/>
      <c r="B36" s="51"/>
      <c r="C36" s="51"/>
      <c r="D36" s="51"/>
      <c r="E36" s="51"/>
      <c r="F36" s="51"/>
      <c r="G36" s="51"/>
      <c r="H36" s="51"/>
    </row>
    <row r="37" spans="1:8" x14ac:dyDescent="0.2">
      <c r="A37" s="53" t="s">
        <v>57</v>
      </c>
      <c r="B37" s="51"/>
      <c r="C37" s="51"/>
      <c r="D37" s="51"/>
      <c r="E37" s="51"/>
      <c r="F37" s="51"/>
      <c r="G37" s="51"/>
      <c r="H37" s="51"/>
    </row>
    <row r="38" spans="1:8" x14ac:dyDescent="0.2">
      <c r="A38" s="51"/>
      <c r="B38" s="51"/>
      <c r="C38" s="51"/>
      <c r="D38" s="51"/>
      <c r="E38" s="51"/>
      <c r="F38" s="51"/>
      <c r="G38" s="51"/>
      <c r="H38" s="51"/>
    </row>
    <row r="39" spans="1:8" ht="15" x14ac:dyDescent="0.25">
      <c r="A39" s="54" t="s">
        <v>59</v>
      </c>
      <c r="B39" s="51"/>
      <c r="C39" s="51"/>
      <c r="D39" s="51"/>
      <c r="E39" s="51"/>
      <c r="F39" s="51"/>
      <c r="G39" s="51"/>
      <c r="H39" s="51"/>
    </row>
    <row r="40" spans="1:8" x14ac:dyDescent="0.2">
      <c r="A40" s="51" t="s">
        <v>77</v>
      </c>
      <c r="B40" s="51"/>
      <c r="C40" s="51"/>
      <c r="D40" s="51"/>
      <c r="E40" s="51"/>
      <c r="F40" s="51"/>
      <c r="G40" s="51"/>
      <c r="H40" s="51"/>
    </row>
    <row r="41" spans="1:8" x14ac:dyDescent="0.2">
      <c r="A41" s="51" t="s">
        <v>78</v>
      </c>
      <c r="B41" s="51"/>
      <c r="C41" s="51"/>
      <c r="D41" s="51"/>
      <c r="E41" s="51"/>
      <c r="F41" s="51"/>
      <c r="G41" s="51"/>
      <c r="H41" s="51"/>
    </row>
    <row r="42" spans="1:8" x14ac:dyDescent="0.2">
      <c r="A42" s="51" t="s">
        <v>58</v>
      </c>
      <c r="B42" s="51"/>
      <c r="C42" s="51"/>
      <c r="D42" s="51"/>
      <c r="E42" s="51"/>
      <c r="F42" s="51"/>
      <c r="G42" s="51"/>
      <c r="H42" s="51"/>
    </row>
    <row r="43" spans="1:8" x14ac:dyDescent="0.2">
      <c r="A43" s="51" t="s">
        <v>79</v>
      </c>
      <c r="B43" s="51"/>
      <c r="C43" s="51"/>
      <c r="D43" s="51"/>
      <c r="E43" s="51"/>
      <c r="F43" s="51"/>
      <c r="G43" s="51"/>
      <c r="H43" s="51">
        <v>5</v>
      </c>
    </row>
  </sheetData>
  <mergeCells count="3">
    <mergeCell ref="A1:H1"/>
    <mergeCell ref="C2:E2"/>
    <mergeCell ref="C4:E4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9C66-D801-4774-9749-1B3E46831BFB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BB9E-B69C-40AC-9D24-9C75CB0D43FD}">
  <sheetPr>
    <tabColor rgb="FF7030A0"/>
  </sheetPr>
  <dimension ref="B2:G36"/>
  <sheetViews>
    <sheetView showGridLines="0" topLeftCell="A13" workbookViewId="0">
      <selection activeCell="D31" sqref="D31"/>
    </sheetView>
  </sheetViews>
  <sheetFormatPr baseColWidth="10" defaultRowHeight="15" x14ac:dyDescent="0.2"/>
  <cols>
    <col min="1" max="1" width="5.85546875" style="127" customWidth="1"/>
    <col min="2" max="2" width="40.28515625" style="127" customWidth="1"/>
    <col min="3" max="3" width="14.140625" style="127" customWidth="1"/>
    <col min="4" max="4" width="23" style="127" customWidth="1"/>
    <col min="5" max="5" width="5.42578125" style="127" customWidth="1"/>
    <col min="6" max="16384" width="11.42578125" style="127"/>
  </cols>
  <sheetData>
    <row r="2" spans="2:5" ht="16.5" customHeight="1" x14ac:dyDescent="0.2"/>
    <row r="3" spans="2:5" ht="33.75" customHeight="1" x14ac:dyDescent="0.2">
      <c r="B3" s="128" t="s">
        <v>73</v>
      </c>
      <c r="C3" s="128"/>
      <c r="D3" s="129"/>
      <c r="E3" s="129"/>
    </row>
    <row r="4" spans="2:5" ht="20.25" customHeight="1" x14ac:dyDescent="0.2">
      <c r="B4" s="128" t="s">
        <v>76</v>
      </c>
      <c r="C4" s="128"/>
      <c r="D4" s="128"/>
      <c r="E4" s="130"/>
    </row>
    <row r="5" spans="2:5" ht="15" customHeight="1" x14ac:dyDescent="0.2">
      <c r="B5" s="131" t="s">
        <v>75</v>
      </c>
      <c r="C5" s="131"/>
      <c r="D5" s="131"/>
    </row>
    <row r="6" spans="2:5" ht="5.25" customHeight="1" thickBot="1" x14ac:dyDescent="0.25">
      <c r="B6" s="132"/>
      <c r="C6" s="132"/>
      <c r="D6" s="132"/>
    </row>
    <row r="7" spans="2:5" ht="20.100000000000001" customHeight="1" thickBot="1" x14ac:dyDescent="0.3">
      <c r="B7" s="133" t="s">
        <v>14</v>
      </c>
      <c r="C7" s="134"/>
      <c r="D7" s="135"/>
    </row>
    <row r="8" spans="2:5" ht="20.100000000000001" customHeight="1" x14ac:dyDescent="0.25">
      <c r="B8" s="136" t="s">
        <v>2</v>
      </c>
      <c r="C8" s="137"/>
      <c r="D8" s="138"/>
    </row>
    <row r="9" spans="2:5" ht="11.25" customHeight="1" x14ac:dyDescent="0.2">
      <c r="B9" s="139"/>
      <c r="C9" s="140"/>
      <c r="D9" s="141"/>
    </row>
    <row r="10" spans="2:5" ht="20.100000000000001" customHeight="1" x14ac:dyDescent="0.2">
      <c r="B10" s="142" t="s">
        <v>3</v>
      </c>
      <c r="C10" s="143"/>
      <c r="D10" s="106"/>
    </row>
    <row r="11" spans="2:5" ht="11.25" customHeight="1" x14ac:dyDescent="0.2">
      <c r="B11" s="142"/>
      <c r="C11" s="143"/>
      <c r="D11" s="144"/>
    </row>
    <row r="12" spans="2:5" ht="21" customHeight="1" x14ac:dyDescent="0.25">
      <c r="B12" s="145" t="s">
        <v>20</v>
      </c>
      <c r="C12" s="146"/>
      <c r="D12" s="144"/>
    </row>
    <row r="13" spans="2:5" ht="20.100000000000001" customHeight="1" x14ac:dyDescent="0.2">
      <c r="B13" s="142" t="s">
        <v>21</v>
      </c>
      <c r="C13" s="143"/>
      <c r="D13" s="16"/>
    </row>
    <row r="14" spans="2:5" ht="20.100000000000001" customHeight="1" x14ac:dyDescent="0.2">
      <c r="B14" s="142" t="s">
        <v>22</v>
      </c>
      <c r="C14" s="143"/>
      <c r="D14" s="16"/>
    </row>
    <row r="15" spans="2:5" ht="20.100000000000001" customHeight="1" x14ac:dyDescent="0.2">
      <c r="B15" s="142" t="s">
        <v>23</v>
      </c>
      <c r="C15" s="143"/>
      <c r="D15" s="16"/>
    </row>
    <row r="16" spans="2:5" ht="20.100000000000001" customHeight="1" x14ac:dyDescent="0.2">
      <c r="B16" s="142" t="s">
        <v>24</v>
      </c>
      <c r="C16" s="143"/>
      <c r="D16" s="16"/>
    </row>
    <row r="17" spans="2:7" ht="20.100000000000001" customHeight="1" x14ac:dyDescent="0.2">
      <c r="B17" s="142" t="s">
        <v>0</v>
      </c>
      <c r="C17" s="143"/>
      <c r="D17" s="16"/>
    </row>
    <row r="18" spans="2:7" ht="20.100000000000001" customHeight="1" x14ac:dyDescent="0.2">
      <c r="B18" s="142" t="s">
        <v>1</v>
      </c>
      <c r="C18" s="143"/>
      <c r="D18" s="16"/>
    </row>
    <row r="19" spans="2:7" ht="20.100000000000001" customHeight="1" x14ac:dyDescent="0.2">
      <c r="B19" s="142" t="s">
        <v>25</v>
      </c>
      <c r="C19" s="143"/>
      <c r="D19" s="16"/>
    </row>
    <row r="20" spans="2:7" ht="20.100000000000001" customHeight="1" x14ac:dyDescent="0.2">
      <c r="B20" s="142" t="s">
        <v>26</v>
      </c>
      <c r="C20" s="143"/>
      <c r="D20" s="16"/>
    </row>
    <row r="21" spans="2:7" ht="20.100000000000001" customHeight="1" x14ac:dyDescent="0.2">
      <c r="B21" s="142" t="s">
        <v>28</v>
      </c>
      <c r="C21" s="143"/>
      <c r="D21" s="17"/>
    </row>
    <row r="22" spans="2:7" ht="20.100000000000001" customHeight="1" x14ac:dyDescent="0.25">
      <c r="B22" s="147" t="s">
        <v>29</v>
      </c>
      <c r="C22" s="148"/>
      <c r="D22" s="149">
        <f>SUM(D13:D21)</f>
        <v>0</v>
      </c>
      <c r="G22" s="150"/>
    </row>
    <row r="23" spans="2:7" ht="20.100000000000001" customHeight="1" x14ac:dyDescent="0.25">
      <c r="B23" s="147"/>
      <c r="C23" s="148"/>
      <c r="D23" s="149"/>
    </row>
    <row r="24" spans="2:7" ht="19.5" customHeight="1" x14ac:dyDescent="0.25">
      <c r="B24" s="145" t="s">
        <v>31</v>
      </c>
      <c r="C24" s="146"/>
      <c r="D24" s="144"/>
    </row>
    <row r="25" spans="2:7" ht="9.75" customHeight="1" x14ac:dyDescent="0.25">
      <c r="B25" s="145"/>
      <c r="C25" s="146"/>
      <c r="D25" s="144"/>
    </row>
    <row r="26" spans="2:7" ht="20.100000000000001" customHeight="1" x14ac:dyDescent="0.2">
      <c r="B26" s="142" t="s">
        <v>32</v>
      </c>
      <c r="C26" s="143"/>
      <c r="D26" s="16"/>
    </row>
    <row r="27" spans="2:7" ht="20.100000000000001" customHeight="1" x14ac:dyDescent="0.2">
      <c r="B27" s="142" t="s">
        <v>39</v>
      </c>
      <c r="C27" s="143"/>
      <c r="D27" s="16"/>
    </row>
    <row r="28" spans="2:7" ht="20.100000000000001" customHeight="1" x14ac:dyDescent="0.2">
      <c r="B28" s="142" t="s">
        <v>40</v>
      </c>
      <c r="C28" s="143"/>
      <c r="D28" s="16"/>
    </row>
    <row r="29" spans="2:7" ht="20.100000000000001" customHeight="1" x14ac:dyDescent="0.2">
      <c r="B29" s="142" t="s">
        <v>38</v>
      </c>
      <c r="C29" s="143"/>
      <c r="D29" s="16"/>
    </row>
    <row r="30" spans="2:7" ht="20.100000000000001" customHeight="1" x14ac:dyDescent="0.2">
      <c r="B30" s="142" t="s">
        <v>66</v>
      </c>
      <c r="C30" s="143"/>
      <c r="D30" s="16"/>
    </row>
    <row r="31" spans="2:7" ht="20.100000000000001" customHeight="1" x14ac:dyDescent="0.2">
      <c r="B31" s="142" t="s">
        <v>42</v>
      </c>
      <c r="C31" s="143"/>
      <c r="D31" s="16"/>
    </row>
    <row r="32" spans="2:7" ht="20.100000000000001" customHeight="1" x14ac:dyDescent="0.2">
      <c r="B32" s="142" t="s">
        <v>41</v>
      </c>
      <c r="C32" s="143"/>
      <c r="D32" s="16"/>
    </row>
    <row r="33" spans="2:5" ht="20.100000000000001" customHeight="1" x14ac:dyDescent="0.2">
      <c r="B33" s="142" t="s">
        <v>35</v>
      </c>
      <c r="C33" s="143"/>
      <c r="D33" s="16"/>
    </row>
    <row r="34" spans="2:5" ht="20.100000000000001" customHeight="1" x14ac:dyDescent="0.25">
      <c r="B34" s="145" t="s">
        <v>37</v>
      </c>
      <c r="C34" s="146"/>
      <c r="D34" s="149">
        <f>SUM(D26:D33)</f>
        <v>0</v>
      </c>
      <c r="E34" s="151"/>
    </row>
    <row r="35" spans="2:5" ht="20.100000000000001" customHeight="1" x14ac:dyDescent="0.25">
      <c r="B35" s="142"/>
      <c r="C35" s="143"/>
      <c r="D35" s="144"/>
      <c r="E35" s="152"/>
    </row>
    <row r="36" spans="2:5" ht="20.100000000000001" customHeight="1" thickBot="1" x14ac:dyDescent="0.3">
      <c r="B36" s="153" t="s">
        <v>19</v>
      </c>
      <c r="C36" s="154"/>
      <c r="D36" s="155">
        <f>D10+D22+D34</f>
        <v>0</v>
      </c>
    </row>
  </sheetData>
  <sheetProtection algorithmName="SHA-512" hashValue="n1yHFrvxC8shpF7HbXsQOGD2HY1loY6Z7dnj7nlDrX0VspHzNHKQEChtoaLhWEh/d5nlL4P5H/ptnFuAk/+YUw==" saltValue="r8JJBdAGzdCf9PVYtLwFcg==" spinCount="100000" sheet="1" objects="1" scenarios="1"/>
  <mergeCells count="3">
    <mergeCell ref="B3:E3"/>
    <mergeCell ref="B4:D4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2DE3-C88A-41AD-A7B5-FF21A68BA97B}">
  <sheetPr>
    <tabColor rgb="FF7030A0"/>
  </sheetPr>
  <dimension ref="B2:I44"/>
  <sheetViews>
    <sheetView showGridLines="0" topLeftCell="A18" workbookViewId="0">
      <selection activeCell="D26" sqref="D26"/>
    </sheetView>
  </sheetViews>
  <sheetFormatPr baseColWidth="10" defaultRowHeight="12.75" x14ac:dyDescent="0.2"/>
  <cols>
    <col min="1" max="1" width="1.28515625" style="160" customWidth="1"/>
    <col min="2" max="2" width="3.140625" style="160" customWidth="1"/>
    <col min="3" max="3" width="10.42578125" style="160" customWidth="1"/>
    <col min="4" max="4" width="14" style="160" customWidth="1"/>
    <col min="5" max="5" width="11.42578125" style="160"/>
    <col min="6" max="6" width="14" style="160" customWidth="1"/>
    <col min="7" max="7" width="9.42578125" style="160" customWidth="1"/>
    <col min="8" max="8" width="15.28515625" style="160" customWidth="1"/>
    <col min="9" max="9" width="2.5703125" style="160" customWidth="1"/>
    <col min="10" max="16384" width="11.42578125" style="160"/>
  </cols>
  <sheetData>
    <row r="2" spans="2:9" ht="24" customHeight="1" x14ac:dyDescent="0.2">
      <c r="B2" s="156"/>
      <c r="C2" s="157" t="s">
        <v>43</v>
      </c>
      <c r="D2" s="158"/>
      <c r="E2" s="158"/>
      <c r="F2" s="158"/>
      <c r="G2" s="158"/>
      <c r="H2" s="158"/>
      <c r="I2" s="159"/>
    </row>
    <row r="3" spans="2:9" ht="22.5" customHeight="1" x14ac:dyDescent="0.2">
      <c r="B3" s="156"/>
      <c r="C3" s="158" t="s">
        <v>74</v>
      </c>
      <c r="D3" s="158"/>
      <c r="E3" s="158"/>
      <c r="F3" s="158"/>
      <c r="G3" s="158"/>
      <c r="H3" s="158"/>
      <c r="I3" s="159"/>
    </row>
    <row r="4" spans="2:9" ht="15" customHeight="1" x14ac:dyDescent="0.2">
      <c r="B4" s="156"/>
      <c r="C4" s="158" t="s">
        <v>75</v>
      </c>
      <c r="D4" s="158"/>
      <c r="E4" s="158"/>
      <c r="F4" s="158"/>
      <c r="G4" s="158"/>
      <c r="H4" s="158"/>
      <c r="I4" s="159"/>
    </row>
    <row r="5" spans="2:9" ht="15" customHeight="1" thickBot="1" x14ac:dyDescent="0.25">
      <c r="B5" s="156"/>
      <c r="C5" s="161"/>
      <c r="D5" s="161"/>
      <c r="E5" s="161"/>
      <c r="F5" s="161"/>
      <c r="G5" s="161"/>
      <c r="H5" s="161"/>
      <c r="I5" s="159"/>
    </row>
    <row r="6" spans="2:9" ht="15.75" x14ac:dyDescent="0.25">
      <c r="C6" s="162" t="s">
        <v>18</v>
      </c>
      <c r="D6" s="163"/>
      <c r="E6" s="163"/>
      <c r="F6" s="163"/>
      <c r="G6" s="164"/>
      <c r="H6" s="165"/>
    </row>
    <row r="7" spans="2:9" ht="15.75" x14ac:dyDescent="0.25">
      <c r="C7" s="166"/>
      <c r="D7" s="167"/>
      <c r="E7" s="167"/>
      <c r="F7" s="167"/>
      <c r="G7" s="168"/>
      <c r="H7" s="169"/>
    </row>
    <row r="8" spans="2:9" ht="12.75" customHeight="1" x14ac:dyDescent="0.2">
      <c r="C8" s="170"/>
      <c r="D8" s="168" t="s">
        <v>4</v>
      </c>
      <c r="E8" s="168"/>
      <c r="F8" s="168"/>
      <c r="G8" s="168"/>
      <c r="H8" s="171">
        <v>365</v>
      </c>
    </row>
    <row r="9" spans="2:9" ht="10.5" customHeight="1" x14ac:dyDescent="0.2">
      <c r="C9" s="170"/>
      <c r="D9" s="168"/>
      <c r="E9" s="168"/>
      <c r="F9" s="168"/>
      <c r="G9" s="168"/>
      <c r="H9" s="171"/>
    </row>
    <row r="10" spans="2:9" ht="17.100000000000001" customHeight="1" x14ac:dyDescent="0.2">
      <c r="C10" s="170"/>
      <c r="D10" s="172" t="s">
        <v>10</v>
      </c>
      <c r="E10" s="168"/>
      <c r="F10" s="168"/>
      <c r="G10" s="168"/>
      <c r="H10" s="171">
        <v>105</v>
      </c>
    </row>
    <row r="11" spans="2:9" ht="11.25" customHeight="1" x14ac:dyDescent="0.2">
      <c r="C11" s="170"/>
      <c r="D11" s="172"/>
      <c r="E11" s="168"/>
      <c r="F11" s="168"/>
      <c r="G11" s="168"/>
      <c r="H11" s="171"/>
    </row>
    <row r="12" spans="2:9" ht="17.100000000000001" customHeight="1" x14ac:dyDescent="0.2">
      <c r="C12" s="170"/>
      <c r="D12" s="172" t="s">
        <v>5</v>
      </c>
      <c r="E12" s="168"/>
      <c r="F12" s="168"/>
      <c r="G12" s="168"/>
      <c r="H12" s="171">
        <f>H8-H10</f>
        <v>260</v>
      </c>
    </row>
    <row r="13" spans="2:9" ht="17.100000000000001" customHeight="1" x14ac:dyDescent="0.2">
      <c r="C13" s="170"/>
      <c r="D13" s="172"/>
      <c r="E13" s="168"/>
      <c r="F13" s="168"/>
      <c r="G13" s="168"/>
      <c r="H13" s="171"/>
    </row>
    <row r="14" spans="2:9" ht="17.100000000000001" customHeight="1" x14ac:dyDescent="0.2">
      <c r="C14" s="170"/>
      <c r="D14" s="172" t="s">
        <v>6</v>
      </c>
      <c r="E14" s="168"/>
      <c r="F14" s="168"/>
      <c r="G14" s="168"/>
      <c r="H14" s="16"/>
    </row>
    <row r="15" spans="2:9" ht="17.100000000000001" customHeight="1" x14ac:dyDescent="0.2">
      <c r="C15" s="170"/>
      <c r="D15" s="172"/>
      <c r="E15" s="168"/>
      <c r="F15" s="168"/>
      <c r="G15" s="168"/>
      <c r="H15" s="173"/>
    </row>
    <row r="16" spans="2:9" ht="13.5" customHeight="1" x14ac:dyDescent="0.2">
      <c r="C16" s="170"/>
      <c r="D16" s="172" t="s">
        <v>7</v>
      </c>
      <c r="E16" s="168"/>
      <c r="F16" s="168"/>
      <c r="G16" s="168"/>
      <c r="H16" s="16"/>
    </row>
    <row r="17" spans="3:9" ht="13.5" customHeight="1" x14ac:dyDescent="0.2">
      <c r="C17" s="170"/>
      <c r="D17" s="172"/>
      <c r="E17" s="168"/>
      <c r="F17" s="168"/>
      <c r="G17" s="168"/>
      <c r="H17" s="173"/>
    </row>
    <row r="18" spans="3:9" ht="13.5" customHeight="1" x14ac:dyDescent="0.2">
      <c r="C18" s="170"/>
      <c r="D18" s="172" t="s">
        <v>13</v>
      </c>
      <c r="E18" s="168"/>
      <c r="F18" s="168"/>
      <c r="G18" s="168"/>
      <c r="H18" s="16"/>
    </row>
    <row r="19" spans="3:9" ht="13.5" customHeight="1" x14ac:dyDescent="0.2">
      <c r="C19" s="170"/>
      <c r="D19" s="172"/>
      <c r="E19" s="168"/>
      <c r="F19" s="168"/>
      <c r="G19" s="168"/>
      <c r="H19" s="173"/>
    </row>
    <row r="20" spans="3:9" ht="17.100000000000001" customHeight="1" x14ac:dyDescent="0.2">
      <c r="C20" s="170"/>
      <c r="D20" s="172" t="s">
        <v>8</v>
      </c>
      <c r="E20" s="168"/>
      <c r="F20" s="168"/>
      <c r="G20" s="168"/>
      <c r="H20" s="27"/>
    </row>
    <row r="21" spans="3:9" ht="17.100000000000001" customHeight="1" x14ac:dyDescent="0.2">
      <c r="C21" s="170"/>
      <c r="D21" s="172"/>
      <c r="E21" s="168"/>
      <c r="F21" s="168"/>
      <c r="G21" s="168"/>
      <c r="H21" s="174"/>
    </row>
    <row r="22" spans="3:9" ht="17.100000000000001" customHeight="1" x14ac:dyDescent="0.2">
      <c r="C22" s="170"/>
      <c r="D22" s="172" t="s">
        <v>9</v>
      </c>
      <c r="E22" s="168"/>
      <c r="F22" s="168"/>
      <c r="G22" s="168"/>
      <c r="H22" s="171">
        <f>H12-H14-H16-H18-H20</f>
        <v>260</v>
      </c>
    </row>
    <row r="23" spans="3:9" ht="17.100000000000001" customHeight="1" x14ac:dyDescent="0.2">
      <c r="C23" s="170"/>
      <c r="D23" s="172"/>
      <c r="E23" s="168"/>
      <c r="F23" s="168"/>
      <c r="G23" s="168"/>
      <c r="H23" s="171"/>
    </row>
    <row r="24" spans="3:9" ht="17.100000000000001" customHeight="1" x14ac:dyDescent="0.2">
      <c r="C24" s="170"/>
      <c r="D24" s="168" t="s">
        <v>11</v>
      </c>
      <c r="E24" s="168"/>
      <c r="F24" s="168"/>
      <c r="G24" s="168"/>
      <c r="H24" s="16"/>
    </row>
    <row r="25" spans="3:9" ht="17.100000000000001" customHeight="1" x14ac:dyDescent="0.2">
      <c r="C25" s="170"/>
      <c r="D25" s="168"/>
      <c r="E25" s="168"/>
      <c r="F25" s="168"/>
      <c r="G25" s="168"/>
      <c r="H25" s="173"/>
    </row>
    <row r="26" spans="3:9" ht="17.100000000000001" customHeight="1" x14ac:dyDescent="0.25">
      <c r="C26" s="170"/>
      <c r="D26" s="175" t="s">
        <v>16</v>
      </c>
      <c r="E26" s="176"/>
      <c r="F26" s="176"/>
      <c r="G26" s="176"/>
      <c r="H26" s="177">
        <f>H22*H24</f>
        <v>0</v>
      </c>
      <c r="I26" s="178"/>
    </row>
    <row r="27" spans="3:9" ht="17.100000000000001" customHeight="1" x14ac:dyDescent="0.2">
      <c r="C27" s="170"/>
      <c r="D27" s="172"/>
      <c r="E27" s="168"/>
      <c r="F27" s="168"/>
      <c r="G27" s="168"/>
      <c r="H27" s="171"/>
    </row>
    <row r="28" spans="3:9" ht="17.100000000000001" customHeight="1" x14ac:dyDescent="0.25">
      <c r="C28" s="170"/>
      <c r="D28" s="176" t="s">
        <v>27</v>
      </c>
      <c r="E28" s="176"/>
      <c r="F28" s="168"/>
      <c r="G28" s="168"/>
      <c r="H28" s="171"/>
    </row>
    <row r="29" spans="3:9" ht="17.100000000000001" customHeight="1" x14ac:dyDescent="0.25">
      <c r="C29" s="170"/>
      <c r="D29" s="179"/>
      <c r="E29" s="179"/>
      <c r="F29" s="168"/>
      <c r="G29" s="168"/>
      <c r="H29" s="171"/>
    </row>
    <row r="30" spans="3:9" ht="17.100000000000001" customHeight="1" x14ac:dyDescent="0.2">
      <c r="C30" s="170"/>
      <c r="D30" s="168" t="s">
        <v>30</v>
      </c>
      <c r="E30" s="168"/>
      <c r="F30" s="168"/>
      <c r="G30" s="29"/>
      <c r="H30" s="171">
        <f>H26*G30</f>
        <v>0</v>
      </c>
    </row>
    <row r="31" spans="3:9" ht="9.75" customHeight="1" x14ac:dyDescent="0.2">
      <c r="C31" s="170"/>
      <c r="D31" s="168"/>
      <c r="E31" s="168"/>
      <c r="F31" s="168"/>
      <c r="G31" s="180"/>
      <c r="H31" s="171"/>
    </row>
    <row r="32" spans="3:9" ht="17.100000000000001" customHeight="1" x14ac:dyDescent="0.2">
      <c r="C32" s="170"/>
      <c r="D32" s="172" t="s">
        <v>12</v>
      </c>
      <c r="E32" s="168"/>
      <c r="F32" s="168"/>
      <c r="G32" s="168"/>
      <c r="H32" s="171">
        <f>H26-H30</f>
        <v>0</v>
      </c>
    </row>
    <row r="33" spans="2:9" ht="17.100000000000001" customHeight="1" x14ac:dyDescent="0.2">
      <c r="C33" s="170"/>
      <c r="D33" s="168"/>
      <c r="E33" s="168"/>
      <c r="F33" s="168"/>
      <c r="G33" s="168"/>
      <c r="H33" s="171"/>
    </row>
    <row r="34" spans="2:9" ht="17.100000000000001" customHeight="1" x14ac:dyDescent="0.2">
      <c r="C34" s="170"/>
      <c r="D34" s="168" t="s">
        <v>15</v>
      </c>
      <c r="E34" s="168"/>
      <c r="F34" s="168"/>
      <c r="G34" s="168"/>
      <c r="H34" s="171"/>
    </row>
    <row r="35" spans="2:9" ht="17.100000000000001" customHeight="1" x14ac:dyDescent="0.2">
      <c r="C35" s="170"/>
      <c r="D35" s="168"/>
      <c r="E35" s="168"/>
      <c r="F35" s="168"/>
      <c r="G35" s="168"/>
      <c r="H35" s="171"/>
    </row>
    <row r="36" spans="2:9" ht="17.100000000000001" customHeight="1" x14ac:dyDescent="0.25">
      <c r="C36" s="170"/>
      <c r="D36" s="168"/>
      <c r="E36" s="181" t="s">
        <v>33</v>
      </c>
      <c r="F36" s="179"/>
      <c r="G36" s="168"/>
      <c r="H36" s="171"/>
    </row>
    <row r="37" spans="2:9" ht="17.100000000000001" customHeight="1" x14ac:dyDescent="0.2">
      <c r="C37" s="31"/>
      <c r="D37" s="168" t="s">
        <v>17</v>
      </c>
      <c r="E37" s="115"/>
      <c r="F37" s="119"/>
      <c r="G37" s="168">
        <f>C37*E37</f>
        <v>0</v>
      </c>
      <c r="H37" s="171"/>
    </row>
    <row r="38" spans="2:9" ht="17.100000000000001" customHeight="1" x14ac:dyDescent="0.2">
      <c r="C38" s="31"/>
      <c r="D38" s="168" t="s">
        <v>34</v>
      </c>
      <c r="E38" s="115"/>
      <c r="F38" s="119"/>
      <c r="G38" s="168">
        <f>C38*E38</f>
        <v>0</v>
      </c>
      <c r="H38" s="171"/>
    </row>
    <row r="39" spans="2:9" ht="17.100000000000001" customHeight="1" x14ac:dyDescent="0.2">
      <c r="C39" s="31"/>
      <c r="D39" s="168" t="s">
        <v>36</v>
      </c>
      <c r="E39" s="115"/>
      <c r="F39" s="116"/>
      <c r="G39" s="182">
        <f>C39*E39</f>
        <v>0</v>
      </c>
      <c r="H39" s="169"/>
    </row>
    <row r="40" spans="2:9" ht="15.75" customHeight="1" x14ac:dyDescent="0.25">
      <c r="C40" s="170"/>
      <c r="D40" s="168"/>
      <c r="E40" s="183"/>
      <c r="F40" s="184"/>
      <c r="G40" s="185">
        <f>G37+G38+G39</f>
        <v>0</v>
      </c>
      <c r="H40" s="169"/>
    </row>
    <row r="41" spans="2:9" ht="13.5" thickBot="1" x14ac:dyDescent="0.25">
      <c r="C41" s="186"/>
      <c r="D41" s="187"/>
      <c r="E41" s="188"/>
      <c r="F41" s="189"/>
      <c r="G41" s="49"/>
      <c r="H41" s="190"/>
    </row>
    <row r="42" spans="2:9" ht="16.5" thickBot="1" x14ac:dyDescent="0.3">
      <c r="C42" s="198"/>
      <c r="D42" s="199" t="s">
        <v>44</v>
      </c>
      <c r="E42" s="200"/>
      <c r="F42" s="201"/>
      <c r="G42" s="202"/>
      <c r="H42" s="203">
        <f>G40*H32</f>
        <v>0</v>
      </c>
    </row>
    <row r="43" spans="2:9" x14ac:dyDescent="0.2">
      <c r="B43" s="191"/>
      <c r="C43" s="191"/>
      <c r="D43" s="192"/>
      <c r="E43" s="193"/>
      <c r="F43" s="191"/>
      <c r="G43" s="194"/>
      <c r="H43" s="195"/>
    </row>
    <row r="44" spans="2:9" ht="15" x14ac:dyDescent="0.25">
      <c r="B44" s="196"/>
      <c r="C44" s="196"/>
      <c r="D44" s="196"/>
      <c r="E44" s="196"/>
      <c r="F44" s="196"/>
      <c r="G44" s="196"/>
      <c r="H44" s="197"/>
      <c r="I44" s="196"/>
    </row>
  </sheetData>
  <sheetProtection algorithmName="SHA-512" hashValue="sFasmjbJvYQnciBymoyxwR1zr+lkT0KPLy+aTp/qaXNVY7ROPHau2Si0f4wBanfUIFTjHIgBn+xkLmeeM3cELg==" saltValue="vQt79U3G3uc1K09eFVubug==" spinCount="100000" sheet="1" objects="1" scenarios="1"/>
  <mergeCells count="6">
    <mergeCell ref="E39:F39"/>
    <mergeCell ref="C2:H2"/>
    <mergeCell ref="C3:H3"/>
    <mergeCell ref="C4:H4"/>
    <mergeCell ref="E37:F37"/>
    <mergeCell ref="E38:F3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4005-D49E-4B2E-BB4F-034D2B0A532E}">
  <sheetPr>
    <tabColor rgb="FF7030A0"/>
  </sheetPr>
  <dimension ref="A1:H48"/>
  <sheetViews>
    <sheetView showGridLines="0" tabSelected="1" topLeftCell="A19" zoomScale="85" zoomScaleNormal="85" workbookViewId="0">
      <selection activeCell="L19" sqref="L1:L1048576"/>
    </sheetView>
  </sheetViews>
  <sheetFormatPr baseColWidth="10" defaultColWidth="9.42578125" defaultRowHeight="14.25" x14ac:dyDescent="0.2"/>
  <cols>
    <col min="1" max="1" width="34.28515625" style="205" customWidth="1"/>
    <col min="2" max="2" width="13.28515625" style="205" customWidth="1"/>
    <col min="3" max="3" width="6.42578125" style="205" customWidth="1"/>
    <col min="4" max="5" width="6.7109375" style="205" customWidth="1"/>
    <col min="6" max="6" width="13.7109375" style="205" customWidth="1"/>
    <col min="7" max="7" width="14.42578125" style="205" customWidth="1"/>
    <col min="8" max="8" width="11.7109375" style="205" customWidth="1"/>
    <col min="9" max="16384" width="9.42578125" style="205"/>
  </cols>
  <sheetData>
    <row r="1" spans="1:8" ht="15.75" x14ac:dyDescent="0.25">
      <c r="A1" s="204" t="s">
        <v>86</v>
      </c>
    </row>
    <row r="3" spans="1:8" ht="15" x14ac:dyDescent="0.25">
      <c r="A3" s="206" t="s">
        <v>45</v>
      </c>
      <c r="B3" s="207"/>
      <c r="C3" s="207"/>
      <c r="D3" s="207"/>
      <c r="E3" s="207"/>
      <c r="F3" s="207"/>
      <c r="G3" s="207"/>
      <c r="H3" s="208"/>
    </row>
    <row r="4" spans="1:8" ht="30" x14ac:dyDescent="0.25">
      <c r="A4" s="209"/>
      <c r="B4" s="210" t="s">
        <v>46</v>
      </c>
      <c r="C4" s="211" t="s">
        <v>47</v>
      </c>
      <c r="D4" s="212"/>
      <c r="E4" s="213"/>
      <c r="F4" s="210" t="s">
        <v>48</v>
      </c>
      <c r="G4" s="210" t="s">
        <v>49</v>
      </c>
      <c r="H4" s="210" t="s">
        <v>50</v>
      </c>
    </row>
    <row r="5" spans="1:8" ht="18.95" customHeight="1" x14ac:dyDescent="0.2">
      <c r="A5" s="209" t="s">
        <v>51</v>
      </c>
      <c r="B5" s="214">
        <f>'Planung Kosten Erlöse Beisp.'!D36</f>
        <v>435500</v>
      </c>
      <c r="C5" s="215">
        <v>80</v>
      </c>
      <c r="D5" s="215">
        <v>20</v>
      </c>
      <c r="E5" s="215"/>
      <c r="F5" s="214">
        <f>C5*B5/100</f>
        <v>348400</v>
      </c>
      <c r="G5" s="214">
        <f>B5*D5/100</f>
        <v>87100</v>
      </c>
      <c r="H5" s="209"/>
    </row>
    <row r="6" spans="1:8" ht="30.75" customHeight="1" x14ac:dyDescent="0.2">
      <c r="A6" s="209" t="s">
        <v>52</v>
      </c>
      <c r="B6" s="214">
        <f>'Planung Kost Erlöse eig. Berech'!D10</f>
        <v>0</v>
      </c>
      <c r="C6" s="216" t="s">
        <v>53</v>
      </c>
      <c r="D6" s="216"/>
      <c r="E6" s="216"/>
      <c r="F6" s="108">
        <v>35000</v>
      </c>
      <c r="G6" s="108">
        <v>30000</v>
      </c>
      <c r="H6" s="209"/>
    </row>
    <row r="7" spans="1:8" ht="18.95" customHeight="1" x14ac:dyDescent="0.2">
      <c r="A7" s="209" t="s">
        <v>60</v>
      </c>
      <c r="B7" s="214">
        <f>'Planung Kost Erlöse eig. Berech'!D13</f>
        <v>0</v>
      </c>
      <c r="C7" s="103"/>
      <c r="D7" s="103"/>
      <c r="E7" s="217" t="str">
        <f>IF(B7=0,"",100-C7-D7)</f>
        <v/>
      </c>
      <c r="F7" s="214">
        <f t="shared" ref="F7:F23" si="0">C7*B7/100</f>
        <v>0</v>
      </c>
      <c r="G7" s="214">
        <f>B7*D7/100</f>
        <v>0</v>
      </c>
      <c r="H7" s="218" t="str">
        <f>IF(B7=0,"",E7*B7/100)</f>
        <v/>
      </c>
    </row>
    <row r="8" spans="1:8" ht="18.95" customHeight="1" x14ac:dyDescent="0.2">
      <c r="A8" s="209" t="s">
        <v>22</v>
      </c>
      <c r="B8" s="214">
        <f>'Planung Kost Erlöse eig. Berech'!D14</f>
        <v>0</v>
      </c>
      <c r="C8" s="103"/>
      <c r="D8" s="103"/>
      <c r="E8" s="217" t="str">
        <f t="shared" ref="E8:E23" si="1">IF(B8=0,"",100-C8-D8)</f>
        <v/>
      </c>
      <c r="F8" s="214">
        <f>C8*B8/100</f>
        <v>0</v>
      </c>
      <c r="G8" s="214">
        <f>B8*D8/100</f>
        <v>0</v>
      </c>
      <c r="H8" s="218" t="str">
        <f t="shared" ref="H8:H25" si="2">IF(B8=0,"",E8*B8/100)</f>
        <v/>
      </c>
    </row>
    <row r="9" spans="1:8" ht="18.95" customHeight="1" x14ac:dyDescent="0.2">
      <c r="A9" s="209" t="s">
        <v>61</v>
      </c>
      <c r="B9" s="214">
        <f>'Planung Kost Erlöse eig. Berech'!D15</f>
        <v>0</v>
      </c>
      <c r="C9" s="103"/>
      <c r="D9" s="103"/>
      <c r="E9" s="217" t="str">
        <f t="shared" si="1"/>
        <v/>
      </c>
      <c r="F9" s="214">
        <f t="shared" si="0"/>
        <v>0</v>
      </c>
      <c r="G9" s="214">
        <f t="shared" ref="G9:G23" si="3">B9*D9/100</f>
        <v>0</v>
      </c>
      <c r="H9" s="218" t="str">
        <f t="shared" si="2"/>
        <v/>
      </c>
    </row>
    <row r="10" spans="1:8" ht="18.95" customHeight="1" x14ac:dyDescent="0.2">
      <c r="A10" s="209" t="s">
        <v>62</v>
      </c>
      <c r="B10" s="214">
        <f>'Planung Kost Erlöse eig. Berech'!D16</f>
        <v>0</v>
      </c>
      <c r="C10" s="103"/>
      <c r="D10" s="103"/>
      <c r="E10" s="217" t="str">
        <f t="shared" si="1"/>
        <v/>
      </c>
      <c r="F10" s="214">
        <f t="shared" si="0"/>
        <v>0</v>
      </c>
      <c r="G10" s="214">
        <f t="shared" si="3"/>
        <v>0</v>
      </c>
      <c r="H10" s="218" t="str">
        <f t="shared" si="2"/>
        <v/>
      </c>
    </row>
    <row r="11" spans="1:8" ht="18.95" customHeight="1" x14ac:dyDescent="0.2">
      <c r="A11" s="209" t="s">
        <v>0</v>
      </c>
      <c r="B11" s="214">
        <f>'Planung Kost Erlöse eig. Berech'!D17</f>
        <v>0</v>
      </c>
      <c r="C11" s="103"/>
      <c r="D11" s="103"/>
      <c r="E11" s="217" t="str">
        <f t="shared" si="1"/>
        <v/>
      </c>
      <c r="F11" s="214">
        <f t="shared" si="0"/>
        <v>0</v>
      </c>
      <c r="G11" s="214">
        <f t="shared" si="3"/>
        <v>0</v>
      </c>
      <c r="H11" s="218" t="str">
        <f t="shared" si="2"/>
        <v/>
      </c>
    </row>
    <row r="12" spans="1:8" ht="18.95" customHeight="1" x14ac:dyDescent="0.2">
      <c r="A12" s="209" t="s">
        <v>1</v>
      </c>
      <c r="B12" s="214">
        <f>'Planung Kost Erlöse eig. Berech'!D18</f>
        <v>0</v>
      </c>
      <c r="C12" s="103"/>
      <c r="D12" s="103"/>
      <c r="E12" s="217" t="str">
        <f t="shared" si="1"/>
        <v/>
      </c>
      <c r="F12" s="214">
        <f t="shared" si="0"/>
        <v>0</v>
      </c>
      <c r="G12" s="214">
        <f t="shared" si="3"/>
        <v>0</v>
      </c>
      <c r="H12" s="218" t="str">
        <f t="shared" si="2"/>
        <v/>
      </c>
    </row>
    <row r="13" spans="1:8" ht="18.95" customHeight="1" x14ac:dyDescent="0.2">
      <c r="A13" s="209" t="s">
        <v>63</v>
      </c>
      <c r="B13" s="214">
        <f>'Planung Kost Erlöse eig. Berech'!D19</f>
        <v>0</v>
      </c>
      <c r="C13" s="103"/>
      <c r="D13" s="103"/>
      <c r="E13" s="217" t="str">
        <f t="shared" si="1"/>
        <v/>
      </c>
      <c r="F13" s="214">
        <f t="shared" si="0"/>
        <v>0</v>
      </c>
      <c r="G13" s="214">
        <f t="shared" si="3"/>
        <v>0</v>
      </c>
      <c r="H13" s="218" t="str">
        <f t="shared" si="2"/>
        <v/>
      </c>
    </row>
    <row r="14" spans="1:8" ht="18.95" customHeight="1" x14ac:dyDescent="0.2">
      <c r="A14" s="209" t="s">
        <v>64</v>
      </c>
      <c r="B14" s="214">
        <f>'Planung Kost Erlöse eig. Berech'!D20</f>
        <v>0</v>
      </c>
      <c r="C14" s="103"/>
      <c r="D14" s="103"/>
      <c r="E14" s="217" t="str">
        <f t="shared" si="1"/>
        <v/>
      </c>
      <c r="F14" s="214">
        <f t="shared" si="0"/>
        <v>0</v>
      </c>
      <c r="G14" s="214">
        <f t="shared" si="3"/>
        <v>0</v>
      </c>
      <c r="H14" s="218" t="str">
        <f t="shared" si="2"/>
        <v/>
      </c>
    </row>
    <row r="15" spans="1:8" ht="18.95" customHeight="1" x14ac:dyDescent="0.2">
      <c r="A15" s="209" t="s">
        <v>28</v>
      </c>
      <c r="B15" s="214">
        <f>'Planung Kost Erlöse eig. Berech'!D21</f>
        <v>0</v>
      </c>
      <c r="C15" s="103"/>
      <c r="D15" s="103"/>
      <c r="E15" s="217" t="str">
        <f t="shared" si="1"/>
        <v/>
      </c>
      <c r="F15" s="214">
        <f t="shared" si="0"/>
        <v>0</v>
      </c>
      <c r="G15" s="214">
        <f t="shared" si="3"/>
        <v>0</v>
      </c>
      <c r="H15" s="218" t="str">
        <f t="shared" si="2"/>
        <v/>
      </c>
    </row>
    <row r="16" spans="1:8" ht="10.5" customHeight="1" x14ac:dyDescent="0.2">
      <c r="A16" s="209"/>
      <c r="B16" s="214"/>
      <c r="C16" s="90"/>
      <c r="D16" s="90"/>
      <c r="E16" s="217" t="str">
        <f t="shared" si="1"/>
        <v/>
      </c>
      <c r="F16" s="214"/>
      <c r="G16" s="214"/>
      <c r="H16" s="218" t="str">
        <f t="shared" si="2"/>
        <v/>
      </c>
    </row>
    <row r="17" spans="1:8" ht="18.95" customHeight="1" x14ac:dyDescent="0.2">
      <c r="A17" s="209" t="s">
        <v>72</v>
      </c>
      <c r="B17" s="214">
        <f>'Planung Kost Erlöse eig. Berech'!D26</f>
        <v>0</v>
      </c>
      <c r="C17" s="103"/>
      <c r="D17" s="103"/>
      <c r="E17" s="217" t="str">
        <f t="shared" si="1"/>
        <v/>
      </c>
      <c r="F17" s="214">
        <f t="shared" si="0"/>
        <v>0</v>
      </c>
      <c r="G17" s="214">
        <f t="shared" si="3"/>
        <v>0</v>
      </c>
      <c r="H17" s="218" t="str">
        <f t="shared" si="2"/>
        <v/>
      </c>
    </row>
    <row r="18" spans="1:8" ht="18.95" customHeight="1" x14ac:dyDescent="0.2">
      <c r="A18" s="209" t="s">
        <v>65</v>
      </c>
      <c r="B18" s="214">
        <f>'Planung Kost Erlöse eig. Berech'!D27</f>
        <v>0</v>
      </c>
      <c r="C18" s="103"/>
      <c r="D18" s="103"/>
      <c r="E18" s="217" t="str">
        <f t="shared" si="1"/>
        <v/>
      </c>
      <c r="F18" s="214">
        <f t="shared" si="0"/>
        <v>0</v>
      </c>
      <c r="G18" s="214">
        <f t="shared" si="3"/>
        <v>0</v>
      </c>
      <c r="H18" s="218" t="str">
        <f t="shared" si="2"/>
        <v/>
      </c>
    </row>
    <row r="19" spans="1:8" ht="18.95" customHeight="1" x14ac:dyDescent="0.2">
      <c r="A19" s="209" t="s">
        <v>40</v>
      </c>
      <c r="B19" s="214">
        <f>'Planung Kost Erlöse eig. Berech'!D28</f>
        <v>0</v>
      </c>
      <c r="C19" s="103"/>
      <c r="D19" s="103"/>
      <c r="E19" s="217" t="str">
        <f t="shared" si="1"/>
        <v/>
      </c>
      <c r="F19" s="214">
        <f t="shared" si="0"/>
        <v>0</v>
      </c>
      <c r="G19" s="214">
        <f t="shared" si="3"/>
        <v>0</v>
      </c>
      <c r="H19" s="218" t="str">
        <f t="shared" si="2"/>
        <v/>
      </c>
    </row>
    <row r="20" spans="1:8" ht="19.5" customHeight="1" x14ac:dyDescent="0.2">
      <c r="A20" s="219" t="s">
        <v>38</v>
      </c>
      <c r="B20" s="214">
        <f>'Planung Kost Erlöse eig. Berech'!D29</f>
        <v>0</v>
      </c>
      <c r="C20" s="103"/>
      <c r="D20" s="103"/>
      <c r="E20" s="217" t="str">
        <f t="shared" si="1"/>
        <v/>
      </c>
      <c r="F20" s="214">
        <f t="shared" si="0"/>
        <v>0</v>
      </c>
      <c r="G20" s="214">
        <f t="shared" si="3"/>
        <v>0</v>
      </c>
      <c r="H20" s="218" t="str">
        <f t="shared" si="2"/>
        <v/>
      </c>
    </row>
    <row r="21" spans="1:8" ht="18.95" customHeight="1" x14ac:dyDescent="0.2">
      <c r="A21" s="209" t="s">
        <v>66</v>
      </c>
      <c r="B21" s="214">
        <f>'Planung Kost Erlöse eig. Berech'!D30</f>
        <v>0</v>
      </c>
      <c r="C21" s="103"/>
      <c r="D21" s="103"/>
      <c r="E21" s="217" t="str">
        <f t="shared" si="1"/>
        <v/>
      </c>
      <c r="F21" s="214">
        <f t="shared" si="0"/>
        <v>0</v>
      </c>
      <c r="G21" s="214">
        <f t="shared" si="3"/>
        <v>0</v>
      </c>
      <c r="H21" s="218" t="str">
        <f t="shared" si="2"/>
        <v/>
      </c>
    </row>
    <row r="22" spans="1:8" ht="24" customHeight="1" x14ac:dyDescent="0.2">
      <c r="A22" s="209" t="s">
        <v>42</v>
      </c>
      <c r="B22" s="214">
        <f>'Planung Kost Erlöse eig. Berech'!D31</f>
        <v>0</v>
      </c>
      <c r="C22" s="103"/>
      <c r="D22" s="103"/>
      <c r="E22" s="217" t="str">
        <f>IF(B22=0,"",100-C22-D22)</f>
        <v/>
      </c>
      <c r="F22" s="214">
        <f t="shared" si="0"/>
        <v>0</v>
      </c>
      <c r="G22" s="214">
        <f t="shared" si="3"/>
        <v>0</v>
      </c>
      <c r="H22" s="218" t="str">
        <f t="shared" si="2"/>
        <v/>
      </c>
    </row>
    <row r="23" spans="1:8" ht="18.95" customHeight="1" x14ac:dyDescent="0.2">
      <c r="A23" s="209" t="s">
        <v>41</v>
      </c>
      <c r="B23" s="214">
        <f>'Planung Kost Erlöse eig. Berech'!D32</f>
        <v>0</v>
      </c>
      <c r="C23" s="103"/>
      <c r="D23" s="103"/>
      <c r="E23" s="217" t="str">
        <f t="shared" si="1"/>
        <v/>
      </c>
      <c r="F23" s="214">
        <f t="shared" si="0"/>
        <v>0</v>
      </c>
      <c r="G23" s="214">
        <f t="shared" si="3"/>
        <v>0</v>
      </c>
      <c r="H23" s="218" t="str">
        <f t="shared" si="2"/>
        <v/>
      </c>
    </row>
    <row r="24" spans="1:8" ht="19.5" customHeight="1" x14ac:dyDescent="0.2">
      <c r="A24" s="209" t="s">
        <v>67</v>
      </c>
      <c r="B24" s="220"/>
      <c r="C24" s="215"/>
      <c r="D24" s="215"/>
      <c r="E24" s="215"/>
      <c r="F24" s="214"/>
      <c r="G24" s="214"/>
      <c r="H24" s="218" t="str">
        <f t="shared" si="2"/>
        <v/>
      </c>
    </row>
    <row r="25" spans="1:8" ht="19.5" customHeight="1" x14ac:dyDescent="0.2">
      <c r="A25" s="209" t="s">
        <v>3</v>
      </c>
      <c r="B25" s="220">
        <f>B6</f>
        <v>0</v>
      </c>
      <c r="C25" s="215"/>
      <c r="D25" s="215"/>
      <c r="E25" s="215"/>
      <c r="F25" s="214"/>
      <c r="G25" s="214"/>
      <c r="H25" s="218" t="str">
        <f t="shared" si="2"/>
        <v/>
      </c>
    </row>
    <row r="26" spans="1:8" ht="19.5" customHeight="1" x14ac:dyDescent="0.2">
      <c r="A26" s="209" t="s">
        <v>68</v>
      </c>
      <c r="B26" s="214">
        <f>B6</f>
        <v>0</v>
      </c>
      <c r="C26" s="215"/>
      <c r="D26" s="215"/>
      <c r="E26" s="215"/>
      <c r="F26" s="214"/>
      <c r="G26" s="214"/>
      <c r="H26" s="221" t="str">
        <f>IFERROR(H24/H25,"")</f>
        <v/>
      </c>
    </row>
    <row r="27" spans="1:8" ht="19.5" customHeight="1" x14ac:dyDescent="0.2">
      <c r="A27" s="219" t="s">
        <v>69</v>
      </c>
      <c r="B27" s="220"/>
      <c r="C27" s="215"/>
      <c r="D27" s="215"/>
      <c r="E27" s="215"/>
      <c r="F27" s="214">
        <f>SUM(F7:F23)</f>
        <v>0</v>
      </c>
      <c r="G27" s="214">
        <f>SUM(G7:G23)</f>
        <v>0</v>
      </c>
      <c r="H27" s="222">
        <f>SUM(B7:B23)</f>
        <v>0</v>
      </c>
    </row>
    <row r="28" spans="1:8" ht="19.5" customHeight="1" x14ac:dyDescent="0.2">
      <c r="A28" s="209" t="s">
        <v>70</v>
      </c>
      <c r="B28" s="220">
        <f>'Planung Kost Erlöse eig. Berech'!D33</f>
        <v>0</v>
      </c>
      <c r="C28" s="103"/>
      <c r="D28" s="103"/>
      <c r="E28" s="217" t="str">
        <f t="shared" ref="E28" si="4">IF(B28=0,"",100-C28-D28)</f>
        <v/>
      </c>
      <c r="F28" s="214">
        <f>C28*B28%</f>
        <v>0</v>
      </c>
      <c r="G28" s="214">
        <f>B28*D28%</f>
        <v>0</v>
      </c>
      <c r="H28" s="223"/>
    </row>
    <row r="29" spans="1:8" ht="11.25" customHeight="1" x14ac:dyDescent="0.2">
      <c r="A29" s="209"/>
      <c r="B29" s="220"/>
      <c r="C29" s="90"/>
      <c r="D29" s="90"/>
      <c r="E29" s="215"/>
      <c r="F29" s="214"/>
      <c r="G29" s="214"/>
      <c r="H29" s="209"/>
    </row>
    <row r="30" spans="1:8" ht="19.5" customHeight="1" x14ac:dyDescent="0.2">
      <c r="A30" s="224" t="s">
        <v>71</v>
      </c>
      <c r="B30" s="214"/>
      <c r="C30" s="103"/>
      <c r="D30" s="103"/>
      <c r="E30" s="217" t="str">
        <f t="shared" ref="E30" si="5">IF(B30=0,"",100-C30-D30)</f>
        <v/>
      </c>
      <c r="F30" s="214">
        <f>F27+F28</f>
        <v>0</v>
      </c>
      <c r="G30" s="214">
        <f>G27+G28</f>
        <v>0</v>
      </c>
      <c r="H30" s="209"/>
    </row>
    <row r="31" spans="1:8" ht="10.5" customHeight="1" x14ac:dyDescent="0.2">
      <c r="A31" s="209"/>
      <c r="B31" s="220"/>
      <c r="C31" s="90"/>
      <c r="D31" s="90"/>
      <c r="E31" s="215"/>
      <c r="F31" s="214"/>
      <c r="G31" s="214"/>
      <c r="H31" s="209"/>
    </row>
    <row r="32" spans="1:8" ht="19.5" customHeight="1" x14ac:dyDescent="0.2">
      <c r="A32" s="209" t="s">
        <v>54</v>
      </c>
      <c r="B32" s="214">
        <f>'Planung Stunden eig. Berechnung'!H42</f>
        <v>0</v>
      </c>
      <c r="C32" s="103"/>
      <c r="D32" s="103"/>
      <c r="E32" s="217" t="str">
        <f>IF(B32=0,"",100-C32-D32)</f>
        <v/>
      </c>
      <c r="F32" s="214">
        <f>B32*C32/100</f>
        <v>0</v>
      </c>
      <c r="G32" s="214">
        <f>B32*D32/100</f>
        <v>0</v>
      </c>
      <c r="H32" s="209"/>
    </row>
    <row r="33" spans="1:8" ht="18.95" customHeight="1" x14ac:dyDescent="0.25">
      <c r="A33" s="225" t="s">
        <v>55</v>
      </c>
      <c r="B33" s="214"/>
      <c r="C33" s="215"/>
      <c r="D33" s="226"/>
      <c r="E33" s="226"/>
      <c r="F33" s="227" t="str">
        <f>IFERROR(F30/F32,"")</f>
        <v/>
      </c>
      <c r="G33" s="227" t="str">
        <f>IFERROR(G30/G32,"")</f>
        <v/>
      </c>
      <c r="H33" s="228"/>
    </row>
    <row r="34" spans="1:8" x14ac:dyDescent="0.2">
      <c r="E34" s="229"/>
    </row>
    <row r="35" spans="1:8" ht="9" customHeight="1" x14ac:dyDescent="0.2"/>
    <row r="36" spans="1:8" ht="15" x14ac:dyDescent="0.2">
      <c r="A36" s="230" t="s">
        <v>56</v>
      </c>
      <c r="B36" s="230"/>
      <c r="C36" s="230"/>
      <c r="D36" s="230"/>
      <c r="E36" s="230"/>
      <c r="F36" s="127"/>
      <c r="G36" s="127"/>
      <c r="H36" s="127"/>
    </row>
    <row r="37" spans="1:8" ht="10.5" customHeight="1" x14ac:dyDescent="0.2">
      <c r="A37" s="127"/>
      <c r="B37" s="127"/>
      <c r="C37" s="127"/>
      <c r="D37" s="127"/>
      <c r="E37" s="127"/>
      <c r="F37" s="127"/>
      <c r="G37" s="127"/>
      <c r="H37" s="127"/>
    </row>
    <row r="38" spans="1:8" ht="15" x14ac:dyDescent="0.2">
      <c r="A38" s="230" t="s">
        <v>57</v>
      </c>
      <c r="B38" s="127"/>
      <c r="C38" s="127"/>
      <c r="D38" s="127"/>
      <c r="E38" s="127"/>
      <c r="F38" s="127"/>
      <c r="G38" s="127"/>
      <c r="H38" s="127"/>
    </row>
    <row r="39" spans="1:8" ht="15" x14ac:dyDescent="0.2">
      <c r="A39" s="127"/>
      <c r="B39" s="127"/>
      <c r="C39" s="127"/>
      <c r="D39" s="127"/>
      <c r="E39" s="127"/>
      <c r="F39" s="127"/>
      <c r="G39" s="127"/>
      <c r="H39" s="127"/>
    </row>
    <row r="40" spans="1:8" ht="15.75" x14ac:dyDescent="0.25">
      <c r="A40" s="231" t="s">
        <v>80</v>
      </c>
      <c r="B40" s="127"/>
      <c r="C40" s="127"/>
      <c r="D40" s="127"/>
      <c r="E40" s="127"/>
      <c r="F40" s="127"/>
      <c r="G40" s="127"/>
      <c r="H40" s="127"/>
    </row>
    <row r="41" spans="1:8" ht="4.5" customHeight="1" x14ac:dyDescent="0.2"/>
    <row r="42" spans="1:8" ht="15" x14ac:dyDescent="0.2">
      <c r="A42" s="127" t="s">
        <v>81</v>
      </c>
    </row>
    <row r="43" spans="1:8" ht="15" x14ac:dyDescent="0.2">
      <c r="A43" s="127" t="s">
        <v>82</v>
      </c>
    </row>
    <row r="44" spans="1:8" ht="15" x14ac:dyDescent="0.2">
      <c r="A44" s="127"/>
    </row>
    <row r="45" spans="1:8" ht="15" x14ac:dyDescent="0.2">
      <c r="A45" s="127" t="s">
        <v>84</v>
      </c>
    </row>
    <row r="46" spans="1:8" ht="3.75" customHeight="1" x14ac:dyDescent="0.2">
      <c r="A46" s="127"/>
    </row>
    <row r="47" spans="1:8" ht="15" x14ac:dyDescent="0.2">
      <c r="A47" s="127" t="s">
        <v>85</v>
      </c>
      <c r="B47" s="127"/>
      <c r="C47" s="127"/>
      <c r="D47" s="127"/>
      <c r="E47" s="127"/>
      <c r="F47" s="127"/>
      <c r="G47" s="127"/>
    </row>
    <row r="48" spans="1:8" ht="15" x14ac:dyDescent="0.2">
      <c r="A48" s="127" t="s">
        <v>83</v>
      </c>
      <c r="B48" s="127"/>
      <c r="C48" s="127"/>
      <c r="D48" s="127"/>
      <c r="E48" s="127"/>
      <c r="F48" s="127"/>
      <c r="G48" s="127"/>
    </row>
  </sheetData>
  <sheetProtection algorithmName="SHA-512" hashValue="jglYht2dbzfsgAVEv4zJqIoNGEjSO1gNoYZadbJASSY2IdjQSvnGr0y645zNia0wR+cpGTzC8i3/oTrI7iHSYQ==" saltValue="uG7KWocmY0Se40aRfd614g==" spinCount="100000" sheet="1" objects="1" scenarios="1"/>
  <mergeCells count="3">
    <mergeCell ref="A3:H3"/>
    <mergeCell ref="C4:E4"/>
    <mergeCell ref="C6:E6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Planung Kosten Erlöse Beisp.</vt:lpstr>
      <vt:lpstr>Planung Stunden Beisp.</vt:lpstr>
      <vt:lpstr>BAB  Beisp.</vt:lpstr>
      <vt:lpstr>frei</vt:lpstr>
      <vt:lpstr>Planung Kost Erlöse eig. Berech</vt:lpstr>
      <vt:lpstr>Planung Stunden eig. Berechnung</vt:lpstr>
      <vt:lpstr>BAB eig. Berechn.</vt:lpstr>
    </vt:vector>
  </TitlesOfParts>
  <Company>ELTKOM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Nocke</dc:creator>
  <cp:lastModifiedBy>Reinhard Nocke</cp:lastModifiedBy>
  <cp:lastPrinted>2026-03-11T10:12:36Z</cp:lastPrinted>
  <dcterms:created xsi:type="dcterms:W3CDTF">2003-01-02T15:15:44Z</dcterms:created>
  <dcterms:modified xsi:type="dcterms:W3CDTF">2026-04-30T10:02:50Z</dcterms:modified>
</cp:coreProperties>
</file>