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lausitzdigital-my.sharepoint.com/personal/reinhard_nocke-consulting_com/Documents/Dokumente/Meine Dokumente/Buchprojekt Chatgpt 5/Arbeitsbuch/Kalkulation/Alternative Stundensätze/"/>
    </mc:Choice>
  </mc:AlternateContent>
  <xr:revisionPtr revIDLastSave="123" documentId="8_{D6237E66-DFAD-4964-886C-E68C650D339E}" xr6:coauthVersionLast="47" xr6:coauthVersionMax="47" xr10:uidLastSave="{F1002E40-F0F8-465D-A626-97F939EB0DCB}"/>
  <bookViews>
    <workbookView xWindow="28680" yWindow="-120" windowWidth="29040" windowHeight="15720" firstSheet="3" activeTab="8" xr2:uid="{AC7B1866-6839-4466-ABDA-29FEA056264A}"/>
  </bookViews>
  <sheets>
    <sheet name="Deckblatt" sheetId="12" r:id="rId1"/>
    <sheet name="Erläuterungen" sheetId="13" r:id="rId2"/>
    <sheet name="Planung Kosten Erlöse Muster" sheetId="31" r:id="rId3"/>
    <sheet name="Planung Stunden Muster" sheetId="24" r:id="rId4"/>
    <sheet name="BAB Muster" sheetId="32" r:id="rId5"/>
    <sheet name="frei" sheetId="25" r:id="rId6"/>
    <sheet name="Planung Kosten Eigene Berechn" sheetId="23" r:id="rId7"/>
    <sheet name="Plan fakturierb Stunden Muster" sheetId="26" r:id="rId8"/>
    <sheet name="BAB Eigene Berechnung" sheetId="2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32" l="1"/>
  <c r="F31" i="32"/>
  <c r="F30" i="32"/>
  <c r="B31" i="32"/>
  <c r="B30" i="32"/>
  <c r="F22" i="32"/>
  <c r="F23" i="32"/>
  <c r="F24" i="32"/>
  <c r="F25" i="32"/>
  <c r="F26" i="32"/>
  <c r="F21" i="32"/>
  <c r="E28" i="32"/>
  <c r="B33" i="32"/>
  <c r="B28" i="32"/>
  <c r="B25" i="32"/>
  <c r="B26" i="32"/>
  <c r="B22" i="32"/>
  <c r="B23" i="32"/>
  <c r="B24" i="32"/>
  <c r="B21" i="32"/>
  <c r="E19" i="32"/>
  <c r="B19" i="32"/>
  <c r="B15" i="32"/>
  <c r="B7" i="32"/>
  <c r="B8" i="32"/>
  <c r="B9" i="32"/>
  <c r="E9" i="32" s="1"/>
  <c r="B10" i="32"/>
  <c r="E10" i="32" s="1"/>
  <c r="B11" i="32"/>
  <c r="F11" i="32" s="1"/>
  <c r="B12" i="32"/>
  <c r="E12" i="32" s="1"/>
  <c r="B13" i="32"/>
  <c r="E13" i="32" s="1"/>
  <c r="B14" i="32"/>
  <c r="E14" i="32" s="1"/>
  <c r="B6" i="32"/>
  <c r="B4" i="32"/>
  <c r="E6" i="32"/>
  <c r="E7" i="32"/>
  <c r="E15" i="32"/>
  <c r="B5" i="32"/>
  <c r="E5" i="32" s="1"/>
  <c r="D15" i="32"/>
  <c r="D14" i="32"/>
  <c r="D13" i="32"/>
  <c r="D12" i="32"/>
  <c r="D11" i="32"/>
  <c r="D10" i="32"/>
  <c r="D9" i="32"/>
  <c r="F9" i="32"/>
  <c r="D8" i="32"/>
  <c r="F8" i="32" s="1"/>
  <c r="D7" i="32"/>
  <c r="D6" i="32"/>
  <c r="F6" i="32" s="1"/>
  <c r="D5" i="32"/>
  <c r="D34" i="31"/>
  <c r="D22" i="31"/>
  <c r="D36" i="31" s="1"/>
  <c r="D15" i="22"/>
  <c r="D7" i="22"/>
  <c r="D8" i="22"/>
  <c r="D9" i="22"/>
  <c r="D10" i="22"/>
  <c r="D11" i="22"/>
  <c r="D12" i="22"/>
  <c r="D13" i="22"/>
  <c r="D14" i="22"/>
  <c r="D6" i="22"/>
  <c r="D5" i="22"/>
  <c r="F21" i="22"/>
  <c r="F33" i="22"/>
  <c r="F32" i="22"/>
  <c r="B33" i="22"/>
  <c r="B32" i="22"/>
  <c r="B28" i="22"/>
  <c r="F28" i="22" s="1"/>
  <c r="B27" i="22"/>
  <c r="F27" i="22" s="1"/>
  <c r="B26" i="22"/>
  <c r="F26" i="22" s="1"/>
  <c r="G39" i="26"/>
  <c r="G38" i="26"/>
  <c r="G37" i="26"/>
  <c r="H12" i="26"/>
  <c r="H22" i="26" s="1"/>
  <c r="H26" i="26" s="1"/>
  <c r="H12" i="24"/>
  <c r="H22" i="24"/>
  <c r="H26" i="24" s="1"/>
  <c r="B5" i="22"/>
  <c r="B7" i="22"/>
  <c r="E7" i="22" s="1"/>
  <c r="B8" i="22"/>
  <c r="E8" i="22" s="1"/>
  <c r="B9" i="22"/>
  <c r="E9" i="22" s="1"/>
  <c r="B10" i="22"/>
  <c r="E10" i="22" s="1"/>
  <c r="B11" i="22"/>
  <c r="E11" i="22" s="1"/>
  <c r="B12" i="22"/>
  <c r="E12" i="22" s="1"/>
  <c r="B13" i="22"/>
  <c r="E13" i="22" s="1"/>
  <c r="B14" i="22"/>
  <c r="E14" i="22" s="1"/>
  <c r="B6" i="22"/>
  <c r="E6" i="22" s="1"/>
  <c r="B15" i="22"/>
  <c r="B21" i="22"/>
  <c r="B22" i="22"/>
  <c r="B23" i="22"/>
  <c r="F23" i="22" s="1"/>
  <c r="B24" i="22"/>
  <c r="F24" i="22" s="1"/>
  <c r="B25" i="22"/>
  <c r="G39" i="24"/>
  <c r="G38" i="24"/>
  <c r="G37" i="24"/>
  <c r="G40" i="24" s="1"/>
  <c r="D34" i="23"/>
  <c r="D22" i="23"/>
  <c r="G40" i="26" l="1"/>
  <c r="F12" i="32"/>
  <c r="E11" i="32"/>
  <c r="F14" i="32"/>
  <c r="E8" i="32"/>
  <c r="F15" i="32"/>
  <c r="F13" i="32"/>
  <c r="F7" i="32"/>
  <c r="F10" i="32"/>
  <c r="B17" i="32"/>
  <c r="F17" i="32" s="1"/>
  <c r="F5" i="32"/>
  <c r="B16" i="32"/>
  <c r="B18" i="32" s="1"/>
  <c r="F15" i="22"/>
  <c r="F14" i="22"/>
  <c r="F12" i="22"/>
  <c r="F13" i="22"/>
  <c r="F11" i="22"/>
  <c r="F6" i="22"/>
  <c r="F10" i="22"/>
  <c r="F9" i="22"/>
  <c r="F7" i="22"/>
  <c r="E15" i="22"/>
  <c r="F8" i="22"/>
  <c r="F22" i="22"/>
  <c r="F5" i="22"/>
  <c r="E5" i="22"/>
  <c r="B17" i="22"/>
  <c r="F17" i="22" s="1"/>
  <c r="B16" i="22"/>
  <c r="H30" i="26"/>
  <c r="H32" i="26" s="1"/>
  <c r="H30" i="24"/>
  <c r="H32" i="24" s="1"/>
  <c r="D36" i="23"/>
  <c r="B4" i="22" s="1"/>
  <c r="H42" i="24"/>
  <c r="F25" i="22"/>
  <c r="H42" i="26" l="1"/>
  <c r="B19" i="22" s="1"/>
  <c r="F19" i="22" s="1"/>
  <c r="E16" i="32"/>
  <c r="E18" i="32" s="1"/>
  <c r="E27" i="32" s="1"/>
  <c r="F28" i="32"/>
  <c r="F19" i="32"/>
  <c r="F16" i="32"/>
  <c r="F18" i="32" s="1"/>
  <c r="F27" i="32" s="1"/>
  <c r="B27" i="32"/>
  <c r="E16" i="22"/>
  <c r="B18" i="22"/>
  <c r="E30" i="22" l="1"/>
  <c r="E19" i="22"/>
  <c r="E20" i="22" s="1"/>
  <c r="B35" i="22"/>
  <c r="E35" i="22" s="1"/>
  <c r="B30" i="22"/>
  <c r="F30" i="22" s="1"/>
  <c r="B29" i="22"/>
  <c r="B31" i="22" s="1"/>
  <c r="D43" i="22" s="1"/>
  <c r="D66" i="22" s="1"/>
  <c r="B20" i="22"/>
  <c r="D42" i="22" s="1"/>
  <c r="D79" i="22" s="1"/>
  <c r="E20" i="32"/>
  <c r="B20" i="32"/>
  <c r="D40" i="32" s="1"/>
  <c r="D77" i="32" s="1"/>
  <c r="E29" i="32"/>
  <c r="F33" i="32"/>
  <c r="F20" i="32"/>
  <c r="E32" i="32"/>
  <c r="F29" i="32"/>
  <c r="F32" i="32"/>
  <c r="B32" i="32"/>
  <c r="B34" i="32" s="1"/>
  <c r="D42" i="32" s="1"/>
  <c r="D58" i="32" s="1"/>
  <c r="B29" i="32"/>
  <c r="D41" i="32" s="1"/>
  <c r="D64" i="32" s="1"/>
  <c r="E18" i="22"/>
  <c r="E29" i="22" s="1"/>
  <c r="F35" i="22" l="1"/>
  <c r="E34" i="22"/>
  <c r="E36" i="22" s="1"/>
  <c r="D93" i="22" s="1"/>
  <c r="E31" i="22"/>
  <c r="F34" i="32"/>
  <c r="E34" i="32"/>
  <c r="D91" i="32" s="1"/>
  <c r="B34" i="22"/>
  <c r="B36" i="22" l="1"/>
  <c r="D44" i="22" s="1"/>
  <c r="D60" i="22" s="1"/>
  <c r="D39" i="32"/>
  <c r="D41" i="22"/>
  <c r="F16" i="22" l="1"/>
  <c r="F18" i="22" s="1"/>
  <c r="F20" i="22" s="1"/>
  <c r="F29" i="22" l="1"/>
  <c r="F31" i="22" s="1"/>
  <c r="F34" i="22" l="1"/>
  <c r="F36" i="22" s="1"/>
</calcChain>
</file>

<file path=xl/sharedStrings.xml><?xml version="1.0" encoding="utf-8"?>
<sst xmlns="http://schemas.openxmlformats.org/spreadsheetml/2006/main" count="337" uniqueCount="180">
  <si>
    <t>Fahrzeugkosten</t>
  </si>
  <si>
    <t>Werbung und Reisekosten</t>
  </si>
  <si>
    <t>Kostenarten</t>
  </si>
  <si>
    <t>Materialeinsatz</t>
  </si>
  <si>
    <t>Kalendertage pro Jahr</t>
  </si>
  <si>
    <t>= Zahltage</t>
  </si>
  <si>
    <t>- gesetzliche Feiertage</t>
  </si>
  <si>
    <t>- Urlaubstage</t>
  </si>
  <si>
    <t>- sonstige tarifliche und andere Ausfalltage</t>
  </si>
  <si>
    <t>= Anwesenheitstage</t>
  </si>
  <si>
    <t>- Sonn- und Samstage</t>
  </si>
  <si>
    <t>x tägliche Arbeitszeit</t>
  </si>
  <si>
    <t>= produktive Arbeitszeit</t>
  </si>
  <si>
    <t>- kalkulierte Krankheitstage</t>
  </si>
  <si>
    <t>Rechenschema</t>
  </si>
  <si>
    <t>Kosten- und Umsatzplanung</t>
  </si>
  <si>
    <t>1. Erläuterungen</t>
  </si>
  <si>
    <t>2. Planung von Kosten und Umsatzerlösen</t>
  </si>
  <si>
    <t>3. Ermittlung der fakturierfähigen Stundenkapazität</t>
  </si>
  <si>
    <t>4. Ermittlung der über die Stunden zu verrechnenden Summe</t>
  </si>
  <si>
    <t>5. Berechnung des Stundensatzes</t>
  </si>
  <si>
    <t>Kapazität des Betriebes:</t>
  </si>
  <si>
    <t xml:space="preserve">Summe der produktiven fakturierfähigen Stunden aller </t>
  </si>
  <si>
    <t>Mitarbeiter</t>
  </si>
  <si>
    <t>fakturierfähige Stunden:</t>
  </si>
  <si>
    <t>Anwesenheitsstunden - unproduktive Stunden</t>
  </si>
  <si>
    <t xml:space="preserve">abrechenbare Stunden  = </t>
  </si>
  <si>
    <t xml:space="preserve">abrechenbare Stunden </t>
  </si>
  <si>
    <t>Vorteile dieser Methode:</t>
  </si>
  <si>
    <t>Nachteile dieser Methode:</t>
  </si>
  <si>
    <t>ungenau, setzt 100% Auslastung des Betriebes</t>
  </si>
  <si>
    <t xml:space="preserve">voraus (gute Auftragslage), </t>
  </si>
  <si>
    <t>Es wird angenommen, dass sich die Kosten</t>
  </si>
  <si>
    <t>proportional verhalten.</t>
  </si>
  <si>
    <t xml:space="preserve">Wenn die Auftragslage schlechter wird, verhalten sich </t>
  </si>
  <si>
    <t>die Kosten aber nicht proportional.</t>
  </si>
  <si>
    <t>Eine Differenzierung der Kosten in fixe und variable</t>
  </si>
  <si>
    <t>Anteile wird nicht vorgenommen.</t>
  </si>
  <si>
    <t xml:space="preserve">einfach nachzuvollziehen, kann für viele kleine und </t>
  </si>
  <si>
    <t>Kleinstbetriebe ausreichend sein.</t>
  </si>
  <si>
    <t>Zahl der produktiv Beschäftigten des Betriebes</t>
  </si>
  <si>
    <t>= Anwesenheitsstunden je Mitarbeiter</t>
  </si>
  <si>
    <t xml:space="preserve">Die Divisionskalkulation ist die einfachste Art der Stundensatzermittlung. Hier werden alle  </t>
  </si>
  <si>
    <t xml:space="preserve">betrieblichen Kosten inklusive der kalkulatorischen Kosten und des kalkulierten Gewinns </t>
  </si>
  <si>
    <t>durch die Kapazität des Betriebes dividiert.</t>
  </si>
  <si>
    <t>Betriebliche Kosten:</t>
  </si>
  <si>
    <t>Kalkulatorische Kosten:</t>
  </si>
  <si>
    <t xml:space="preserve">zum Beispiel: </t>
  </si>
  <si>
    <t>Kalkulatorischer Unternehmerlohn</t>
  </si>
  <si>
    <t>Kalkulatorisches Wagnis</t>
  </si>
  <si>
    <t>Kalkulatorische Abschreibungen</t>
  </si>
  <si>
    <t>Kalkulatorische Eigenkapitalzinsen</t>
  </si>
  <si>
    <t>Kalkulatorischer Ehegattenzuschlag</t>
  </si>
  <si>
    <t>Tätigkeit ergeben (z. Bsp. Handwerkstätigkeiten)</t>
  </si>
  <si>
    <t xml:space="preserve">sind tatsächlich anfallende Kosten, die steuerlich  </t>
  </si>
  <si>
    <r>
      <t xml:space="preserve">nicht </t>
    </r>
    <r>
      <rPr>
        <sz val="10"/>
        <rFont val="Arial"/>
        <family val="2"/>
      </rPr>
      <t>als Aufwand verbucht werden können.</t>
    </r>
  </si>
  <si>
    <t>Hinweis:</t>
  </si>
  <si>
    <t>Der kalkulatorische Unternehmerlohn gilt nur für Personen -</t>
  </si>
  <si>
    <t xml:space="preserve">gesellschaften (Einzelunternehmen). </t>
  </si>
  <si>
    <t>Bei Kapitalgesellschaften (zum Beispiel GmbH) sind die</t>
  </si>
  <si>
    <t>Geschäftsführergehälter Bestandteil der Personalkosten.</t>
  </si>
  <si>
    <t>Sämtliche Beträge sind Nettozahlen, beinhalten also</t>
  </si>
  <si>
    <t>keine Mehrwertsteuer!</t>
  </si>
  <si>
    <t xml:space="preserve">sind die Kosten, die sich aus der betrieblichen </t>
  </si>
  <si>
    <t xml:space="preserve">Unternehmer </t>
  </si>
  <si>
    <t xml:space="preserve"> Erläuterungen</t>
  </si>
  <si>
    <t>Ermittlung der fakturierbaren Stundenkapazität</t>
  </si>
  <si>
    <t>Umsatz</t>
  </si>
  <si>
    <t>Betriebsausgaben</t>
  </si>
  <si>
    <t>Personalaufwand</t>
  </si>
  <si>
    <t>Raumkosten</t>
  </si>
  <si>
    <t>betriebl. Steuern</t>
  </si>
  <si>
    <t xml:space="preserve">Versicherungen </t>
  </si>
  <si>
    <t>Reparaturen/Instandhaltung</t>
  </si>
  <si>
    <t>Abschreibungen</t>
  </si>
  <si>
    <t>produktive Arbeitszeit</t>
  </si>
  <si>
    <t>sonstige Kosten</t>
  </si>
  <si>
    <t>Summe</t>
  </si>
  <si>
    <t>Nachbesserungsarbeiten u. a.</t>
  </si>
  <si>
    <t>Kalkulkatorische Kosten</t>
  </si>
  <si>
    <t>Unternehmerlohn</t>
  </si>
  <si>
    <t>produkt. Arbeitszeit in %</t>
  </si>
  <si>
    <t xml:space="preserve">Gesellen      </t>
  </si>
  <si>
    <t xml:space="preserve">Azubi      </t>
  </si>
  <si>
    <t xml:space="preserve">Summe </t>
  </si>
  <si>
    <t>Kalkul. Eigenkapitalzinsen</t>
  </si>
  <si>
    <t>Rückl. Url./Krankh. Ausfall./etc.</t>
  </si>
  <si>
    <t>Kalkul. Wagnis</t>
  </si>
  <si>
    <t>Kalkul. Ehegattenzuschlag</t>
  </si>
  <si>
    <t>Kalkul. Abschreibungen</t>
  </si>
  <si>
    <t>Hier planen Sie die fakturierbaren Stunden</t>
  </si>
  <si>
    <t xml:space="preserve"> = produktive (fakturierbare) Stunden</t>
  </si>
  <si>
    <t>Betriebsabrechnungsbogen                                         vom:                   bis:</t>
  </si>
  <si>
    <t>Gesamt-betrieb [€]</t>
  </si>
  <si>
    <t>Verteilerschlüssel [%]</t>
  </si>
  <si>
    <t>1.  Geplanter Umsatz</t>
  </si>
  <si>
    <t>2.  Materialeinsatz</t>
  </si>
  <si>
    <t>37. Stundenkapazität</t>
  </si>
  <si>
    <t>38. Verrechnungssatz</t>
  </si>
  <si>
    <t xml:space="preserve">Personalaufwand </t>
  </si>
  <si>
    <t>betriebliche Steuern</t>
  </si>
  <si>
    <t>Versicherungen</t>
  </si>
  <si>
    <t>Reparat./Instandhaltung</t>
  </si>
  <si>
    <t xml:space="preserve">Abschreibungen </t>
  </si>
  <si>
    <t>Rücklagen f. Krankh./Urlaub/Ausfall</t>
  </si>
  <si>
    <t>Kalkul. Miete</t>
  </si>
  <si>
    <t>Kalkulat. Unternehmerlohn</t>
  </si>
  <si>
    <r>
      <rPr>
        <b/>
        <sz val="12"/>
        <color indexed="8"/>
        <rFont val="Arial"/>
        <family val="2"/>
      </rPr>
      <t xml:space="preserve">1. Hier planen Sie Kosten und Erlöse.  </t>
    </r>
    <r>
      <rPr>
        <sz val="12"/>
        <color indexed="8"/>
        <rFont val="Arial"/>
        <family val="2"/>
      </rPr>
      <t xml:space="preserve">                                                                         Orientieren Sie sich an Ihrer GuV/BWA  des Vorjahres!</t>
    </r>
  </si>
  <si>
    <t xml:space="preserve">Bitte tragen Sie Ihre Zahlen nur in die gelben Felder ein, </t>
  </si>
  <si>
    <t>die anderen Felder sind gesperrt!</t>
  </si>
  <si>
    <t xml:space="preserve">Bitte tragen Sie Ihre Zahlen  nur in die gelben Felder ein, </t>
  </si>
  <si>
    <t>abzüglich Materialaufschläge</t>
  </si>
  <si>
    <t>variabel</t>
  </si>
  <si>
    <t>äußerste Preisuntergrenze (Kampfpreis)</t>
  </si>
  <si>
    <t>Kurzfristige Preisuntergrenze</t>
  </si>
  <si>
    <t>Normale Preisuntergrenze</t>
  </si>
  <si>
    <t>Ziel = Vollkosteneinsatz einschließlich Gewinn</t>
  </si>
  <si>
    <t>reduzierte Summe</t>
  </si>
  <si>
    <t>Stundenkapazität</t>
  </si>
  <si>
    <t>kalkul. Abschreibungen</t>
  </si>
  <si>
    <t>kalkul. Miete</t>
  </si>
  <si>
    <t>Gesamtkosten</t>
  </si>
  <si>
    <t>Stundensätze</t>
  </si>
  <si>
    <t>kalkulat. Wagnis</t>
  </si>
  <si>
    <t>Kalkul. Gewinn</t>
  </si>
  <si>
    <t>Kosten, Wagnis, Gewinn</t>
  </si>
  <si>
    <t>fix</t>
  </si>
  <si>
    <t xml:space="preserve">fixe Kosten </t>
  </si>
  <si>
    <t>ausgabewirksame Kosten ohne Materialeinsatz plus Unternehmerlohn</t>
  </si>
  <si>
    <t>Materialzuschlag bitte hier eintragen</t>
  </si>
  <si>
    <t>Erläuterungen</t>
  </si>
  <si>
    <t>variable Kosten</t>
  </si>
  <si>
    <t xml:space="preserve">In diesem Betriebsabrechnungsbogen werden die Kosten des Betriebes und in variable </t>
  </si>
  <si>
    <t xml:space="preserve">und in fixe Kosten aufgeteilt. Bitte nur die gelben Zelllen beschreiben, alle anderen Zellen </t>
  </si>
  <si>
    <t>werden automatisch generiert bzw. sind für den Zugriff gesperrt. Mit Hilfe eines in den</t>
  </si>
  <si>
    <t>Erläuterungen genannten Passwortes Passwortes kann die Sperrung aufgehoben werden.</t>
  </si>
  <si>
    <t xml:space="preserve">Ihre Eingabe beschränkt sich lediglich auf auf die Verteilung der Gesamtkosten auf die </t>
  </si>
  <si>
    <t xml:space="preserve">variablen bzw. die fixen Kosten mit Hilfe eines von Ihnen vorgegebenen prozentualen  </t>
  </si>
  <si>
    <t>Schlüssel und die Eingabe der des Materialzuschlages. Verzichten Sie dabei auf die</t>
  </si>
  <si>
    <t xml:space="preserve">So teilen sich, zum Beispiel die Personalkosten in Höhe von 140.000  jeweil zu 30% in </t>
  </si>
  <si>
    <t xml:space="preserve">variable und zu 70% in fixe Kosten auf.  Es genügt, wenn der variable Anteil festgelegt wird, </t>
  </si>
  <si>
    <t>entsprechende fixe Anteil ergibt sich automatisch</t>
  </si>
  <si>
    <t>Eingabe des Euro-Zeichens, bzw. des Prozentzeichens.</t>
  </si>
  <si>
    <t>und sollte daher das vorangige Ziel jedes Unternehmers bei Preisverhandlungen sein.</t>
  </si>
  <si>
    <t>Erst wenn sich dieser Preis, aus welchen Gründen auch immer nicht realiseren lässt,</t>
  </si>
  <si>
    <t>kann über Preisnachlässe verhandelt werden.</t>
  </si>
  <si>
    <t xml:space="preserve">Ist der Vollkostenpreis nicht durchsetzbar, es jedoch trotzdem ein gesteigertes Interesse an </t>
  </si>
  <si>
    <t xml:space="preserve">an seiner Ausführung besteht, kann ein normale Preisuntergrenze in Betracht gezogen.  </t>
  </si>
  <si>
    <t>Nicht berücksichtigt werden bei dieser Preisuntergrenze das betriebliche Wagnis und der</t>
  </si>
  <si>
    <t>betriebliche Gewinn. Würden alle Aufträge eines Jahres mit diesem Gewinn kalkuliert,</t>
  </si>
  <si>
    <t>entnommen würde.</t>
  </si>
  <si>
    <t>schätzender Spielraum</t>
  </si>
  <si>
    <t>Vollkosteneinsatz einschließlich Gewinn</t>
  </si>
  <si>
    <t>würden zwar alle variabeln und alle fxen Kosten erwirtschaftet. Unterstellt man Privat-</t>
  </si>
  <si>
    <t xml:space="preserve">entnahmen in Höhe der kalkulatorischen Kostenansätze, gäbe es keinen Spielraum </t>
  </si>
  <si>
    <t>zur Stärkung de Eigenkapitalbasis, weil der steuerliche Gewinn damit in voller Höhe</t>
  </si>
  <si>
    <t xml:space="preserve">Der Vollkostenpreis deckt alle Kosten des Unternehmens, einschließich der kalkulatorischen </t>
  </si>
  <si>
    <t xml:space="preserve">Die ausgabewirksamen Kosten, also die Kosten, die zu einer Auszahlung führen und der </t>
  </si>
  <si>
    <t xml:space="preserve">kalkulatorische Unternehmerlohn werden erwirtschaftet. Unterstellt man, dass der </t>
  </si>
  <si>
    <t xml:space="preserve">kalkulatorische Unternehmerlohn in etwa etwa der Höhe der Privatentnahmen entspricht, so </t>
  </si>
  <si>
    <t xml:space="preserve">ist bei Erzielung dieses Stundenverrechnungssatzes zumindest die Liquidität gesichert, </t>
  </si>
  <si>
    <t xml:space="preserve">denn die Einzahlungen decken die Auszahlungen. Das ist zwar ein wichtiges Teilziel </t>
  </si>
  <si>
    <t xml:space="preserve">im Unternehmen, trotzdem kann auch dieser Verrechnungssatz auf lange Sicht nicht </t>
  </si>
  <si>
    <t xml:space="preserve">auskömmlich sein, denn mit diesem Stundensatz werden die die kalkulatorischen Größen </t>
  </si>
  <si>
    <t xml:space="preserve">Auf die Ewirtschaftung dieser Kosten  kann jedoch kein Unternehmer auf Dauer verzichten, </t>
  </si>
  <si>
    <t>von Familienmitglieder bezahlt werden müssen.</t>
  </si>
  <si>
    <t xml:space="preserve">wie Abschreibungen, Miete, Ehegattenzuschlag etc. nicht berücksichtigt. </t>
  </si>
  <si>
    <t>weil hieraus z.B. notwendige Ersatzinvestitionen sowie unentgeltlichen Leistungen</t>
  </si>
  <si>
    <r>
      <rPr>
        <b/>
        <sz val="12"/>
        <rFont val="Arial"/>
        <family val="2"/>
      </rPr>
      <t xml:space="preserve">Hinweis: </t>
    </r>
    <r>
      <rPr>
        <sz val="12"/>
        <rFont val="Arial"/>
        <family val="2"/>
      </rPr>
      <t>Zwischen Vollkostenpreis und normaler Preisuntergrenze liegt ein nicht zu unter-</t>
    </r>
  </si>
  <si>
    <t xml:space="preserve">Dieser Stundenlohn erwirtschaftet nur die variablen Kosten pro Stunde, also der Betrag, </t>
  </si>
  <si>
    <t xml:space="preserve">der unmittelbar und direkt in jeder Stunde durch die Leistungserstellung verursacht wird. </t>
  </si>
  <si>
    <t xml:space="preserve">Jeder darüber hinausgehende Betrag ist ein Beitrag zur Deckung der fixen Kosten. </t>
  </si>
  <si>
    <t>Aufträge, die nur einen derart niedrigen Stundenverrechnungssatz erbringen, tragen nichts</t>
  </si>
  <si>
    <t>nichts zur Deckung der fixen Kosten wie Gehälter, Miete und Zinsen und sollten nur im</t>
  </si>
  <si>
    <t>absoluten Notfall angenommen werden. Dieser äußerste Kampfpreis ist nur zu rechtfertigen,</t>
  </si>
  <si>
    <r>
      <t xml:space="preserve">um z.B. die Entlassung für den Betrieb wichtiger Fachkräfte zu vermeiden. Für das </t>
    </r>
    <r>
      <rPr>
        <i/>
        <sz val="12"/>
        <rFont val="Arial"/>
        <family val="2"/>
      </rPr>
      <t>normale</t>
    </r>
    <r>
      <rPr>
        <sz val="12"/>
        <rFont val="Arial"/>
        <family val="2"/>
      </rPr>
      <t xml:space="preserve"> </t>
    </r>
  </si>
  <si>
    <t xml:space="preserve">Kalkulationsverhalten darf ein solcher Stundensatz keine Rolle spielen. </t>
  </si>
  <si>
    <t>Äußerste Preisuntergrenze (Kampfpreis)</t>
  </si>
  <si>
    <t xml:space="preserve"> </t>
  </si>
  <si>
    <t>Erläuterungen genannten Passwortes kann die Sperrung aufgehoben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</si>
</sst>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_-* #,##0.00\ [$€-1]_-;\-* #,##0.00\ [$€-1]_-;_-* &quot;-&quot;??\ [$€-1]_-;_-@_-"/>
    <numFmt numFmtId="166" formatCode="#,##0.0"/>
    <numFmt numFmtId="167" formatCode="#,##0.00\ &quot;DM&quot;"/>
  </numFmts>
  <fonts count="3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u/>
      <sz val="11"/>
      <color indexed="10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u/>
      <sz val="14"/>
      <color rgb="FF002060"/>
      <name val="Arial"/>
      <family val="2"/>
    </font>
    <font>
      <sz val="14"/>
      <color rgb="FF002060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10"/>
      <name val="Arial"/>
      <family val="2"/>
    </font>
    <font>
      <sz val="11"/>
      <color theme="0" tint="-0.34998626667073579"/>
      <name val="Arial"/>
      <family val="2"/>
    </font>
    <font>
      <i/>
      <sz val="12"/>
      <name val="Arial"/>
      <family val="2"/>
    </font>
    <font>
      <sz val="12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348">
    <xf numFmtId="0" fontId="0" fillId="0" borderId="0" xfId="0"/>
    <xf numFmtId="0" fontId="4" fillId="0" borderId="0" xfId="0" applyFont="1"/>
    <xf numFmtId="0" fontId="0" fillId="0" borderId="0" xfId="0" quotePrefix="1"/>
    <xf numFmtId="0" fontId="0" fillId="0" borderId="0" xfId="0" quotePrefix="1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6" fillId="0" borderId="0" xfId="0" applyFont="1"/>
    <xf numFmtId="0" fontId="2" fillId="0" borderId="0" xfId="0" applyFont="1"/>
    <xf numFmtId="0" fontId="9" fillId="0" borderId="0" xfId="0" applyFont="1"/>
    <xf numFmtId="0" fontId="10" fillId="0" borderId="0" xfId="0" applyFont="1"/>
    <xf numFmtId="0" fontId="5" fillId="0" borderId="0" xfId="2" applyAlignment="1" applyProtection="1"/>
    <xf numFmtId="0" fontId="11" fillId="0" borderId="0" xfId="0" applyFo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left" indent="1"/>
    </xf>
    <xf numFmtId="0" fontId="7" fillId="0" borderId="0" xfId="0" applyFont="1"/>
    <xf numFmtId="0" fontId="18" fillId="0" borderId="0" xfId="0" applyFont="1"/>
    <xf numFmtId="0" fontId="15" fillId="0" borderId="0" xfId="0" applyFont="1"/>
    <xf numFmtId="0" fontId="2" fillId="0" borderId="0" xfId="0" applyFont="1" applyProtection="1">
      <protection locked="0"/>
    </xf>
    <xf numFmtId="0" fontId="19" fillId="0" borderId="0" xfId="0" applyFont="1"/>
    <xf numFmtId="0" fontId="20" fillId="0" borderId="0" xfId="0" applyFont="1"/>
    <xf numFmtId="4" fontId="19" fillId="2" borderId="0" xfId="0" applyNumberFormat="1" applyFont="1" applyFill="1" applyAlignment="1">
      <alignment horizontal="center"/>
    </xf>
    <xf numFmtId="4" fontId="20" fillId="0" borderId="0" xfId="0" applyNumberFormat="1" applyFont="1"/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0" fillId="4" borderId="7" xfId="0" applyFill="1" applyBorder="1"/>
    <xf numFmtId="0" fontId="1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4" fillId="4" borderId="3" xfId="0" applyFont="1" applyFill="1" applyBorder="1"/>
    <xf numFmtId="0" fontId="4" fillId="4" borderId="5" xfId="0" applyFont="1" applyFill="1" applyBorder="1" applyProtection="1">
      <protection locked="0"/>
    </xf>
    <xf numFmtId="4" fontId="4" fillId="3" borderId="6" xfId="0" applyNumberFormat="1" applyFont="1" applyFill="1" applyBorder="1" applyProtection="1">
      <protection locked="0"/>
    </xf>
    <xf numFmtId="4" fontId="4" fillId="3" borderId="10" xfId="0" applyNumberFormat="1" applyFont="1" applyFill="1" applyBorder="1" applyProtection="1">
      <protection locked="0"/>
    </xf>
    <xf numFmtId="165" fontId="4" fillId="0" borderId="0" xfId="0" applyNumberFormat="1" applyFont="1"/>
    <xf numFmtId="0" fontId="28" fillId="0" borderId="0" xfId="0" applyFont="1"/>
    <xf numFmtId="0" fontId="29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30" fillId="4" borderId="2" xfId="0" applyFont="1" applyFill="1" applyBorder="1"/>
    <xf numFmtId="0" fontId="30" fillId="4" borderId="4" xfId="0" applyFont="1" applyFill="1" applyBorder="1"/>
    <xf numFmtId="0" fontId="4" fillId="4" borderId="4" xfId="0" applyFont="1" applyFill="1" applyBorder="1"/>
    <xf numFmtId="0" fontId="4" fillId="4" borderId="5" xfId="0" applyFont="1" applyFill="1" applyBorder="1"/>
    <xf numFmtId="4" fontId="4" fillId="4" borderId="1" xfId="0" applyNumberFormat="1" applyFont="1" applyFill="1" applyBorder="1"/>
    <xf numFmtId="3" fontId="4" fillId="3" borderId="6" xfId="0" applyNumberFormat="1" applyFont="1" applyFill="1" applyBorder="1" applyProtection="1">
      <protection locked="0"/>
    </xf>
    <xf numFmtId="3" fontId="4" fillId="4" borderId="1" xfId="0" applyNumberFormat="1" applyFont="1" applyFill="1" applyBorder="1" applyProtection="1">
      <protection locked="0"/>
    </xf>
    <xf numFmtId="9" fontId="4" fillId="3" borderId="10" xfId="3" applyFont="1" applyFill="1" applyBorder="1" applyAlignment="1" applyProtection="1">
      <alignment horizontal="center"/>
      <protection locked="0"/>
    </xf>
    <xf numFmtId="9" fontId="4" fillId="4" borderId="0" xfId="3" applyFont="1" applyFill="1" applyBorder="1" applyAlignment="1" applyProtection="1">
      <alignment horizontal="center"/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/>
    <xf numFmtId="0" fontId="4" fillId="4" borderId="12" xfId="0" applyFont="1" applyFill="1" applyBorder="1"/>
    <xf numFmtId="0" fontId="4" fillId="4" borderId="1" xfId="0" applyFont="1" applyFill="1" applyBorder="1"/>
    <xf numFmtId="0" fontId="30" fillId="4" borderId="5" xfId="0" applyFont="1" applyFill="1" applyBorder="1"/>
    <xf numFmtId="0" fontId="30" fillId="4" borderId="0" xfId="0" applyFont="1" applyFill="1"/>
    <xf numFmtId="0" fontId="4" fillId="4" borderId="0" xfId="0" applyFont="1" applyFill="1"/>
    <xf numFmtId="4" fontId="4" fillId="0" borderId="1" xfId="0" applyNumberFormat="1" applyFont="1" applyBorder="1" applyProtection="1">
      <protection locked="0"/>
    </xf>
    <xf numFmtId="0" fontId="4" fillId="4" borderId="0" xfId="0" quotePrefix="1" applyFont="1" applyFill="1" applyProtection="1">
      <protection locked="0"/>
    </xf>
    <xf numFmtId="0" fontId="4" fillId="4" borderId="0" xfId="0" quotePrefix="1" applyFont="1" applyFill="1"/>
    <xf numFmtId="0" fontId="31" fillId="4" borderId="0" xfId="0" applyFont="1" applyFill="1"/>
    <xf numFmtId="0" fontId="12" fillId="4" borderId="0" xfId="0" applyFont="1" applyFill="1"/>
    <xf numFmtId="9" fontId="4" fillId="4" borderId="0" xfId="0" applyNumberFormat="1" applyFont="1" applyFill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center"/>
      <protection locked="0"/>
    </xf>
    <xf numFmtId="2" fontId="31" fillId="4" borderId="0" xfId="0" applyNumberFormat="1" applyFont="1" applyFill="1"/>
    <xf numFmtId="0" fontId="6" fillId="4" borderId="8" xfId="0" applyFont="1" applyFill="1" applyBorder="1" applyProtection="1">
      <protection locked="0"/>
    </xf>
    <xf numFmtId="9" fontId="0" fillId="4" borderId="8" xfId="0" applyNumberFormat="1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9" fontId="0" fillId="4" borderId="8" xfId="3" applyFont="1" applyFill="1" applyBorder="1" applyAlignment="1" applyProtection="1">
      <alignment horizontal="center"/>
    </xf>
    <xf numFmtId="0" fontId="13" fillId="0" borderId="0" xfId="0" applyFont="1" applyProtection="1">
      <protection locked="0"/>
    </xf>
    <xf numFmtId="0" fontId="13" fillId="0" borderId="0" xfId="0" applyFont="1"/>
    <xf numFmtId="0" fontId="25" fillId="0" borderId="0" xfId="0" applyFont="1" applyAlignment="1">
      <alignment horizontal="center" vertical="center"/>
    </xf>
    <xf numFmtId="0" fontId="27" fillId="4" borderId="0" xfId="0" quotePrefix="1" applyFont="1" applyFill="1" applyProtection="1">
      <protection locked="0"/>
    </xf>
    <xf numFmtId="0" fontId="27" fillId="4" borderId="0" xfId="0" applyFont="1" applyFill="1" applyProtection="1">
      <protection locked="0"/>
    </xf>
    <xf numFmtId="4" fontId="27" fillId="4" borderId="1" xfId="0" applyNumberFormat="1" applyFont="1" applyFill="1" applyBorder="1"/>
    <xf numFmtId="0" fontId="27" fillId="4" borderId="0" xfId="0" applyFont="1" applyFill="1"/>
    <xf numFmtId="0" fontId="12" fillId="4" borderId="8" xfId="0" applyFont="1" applyFill="1" applyBorder="1" applyProtection="1">
      <protection locked="0"/>
    </xf>
    <xf numFmtId="0" fontId="31" fillId="4" borderId="8" xfId="0" applyFont="1" applyFill="1" applyBorder="1"/>
    <xf numFmtId="0" fontId="4" fillId="4" borderId="8" xfId="0" applyFont="1" applyFill="1" applyBorder="1"/>
    <xf numFmtId="4" fontId="4" fillId="4" borderId="8" xfId="0" applyNumberFormat="1" applyFont="1" applyFill="1" applyBorder="1" applyAlignment="1">
      <alignment horizontal="center"/>
    </xf>
    <xf numFmtId="0" fontId="0" fillId="4" borderId="1" xfId="0" applyFill="1" applyBorder="1"/>
    <xf numFmtId="4" fontId="27" fillId="4" borderId="15" xfId="0" applyNumberFormat="1" applyFont="1" applyFill="1" applyBorder="1"/>
    <xf numFmtId="0" fontId="12" fillId="5" borderId="2" xfId="0" applyFont="1" applyFill="1" applyBorder="1"/>
    <xf numFmtId="0" fontId="12" fillId="5" borderId="4" xfId="0" applyFont="1" applyFill="1" applyBorder="1"/>
    <xf numFmtId="0" fontId="4" fillId="5" borderId="3" xfId="0" applyFont="1" applyFill="1" applyBorder="1"/>
    <xf numFmtId="0" fontId="12" fillId="5" borderId="2" xfId="0" applyFont="1" applyFill="1" applyBorder="1" applyAlignment="1">
      <alignment wrapText="1"/>
    </xf>
    <xf numFmtId="0" fontId="12" fillId="5" borderId="4" xfId="0" applyFont="1" applyFill="1" applyBorder="1" applyAlignment="1">
      <alignment wrapText="1"/>
    </xf>
    <xf numFmtId="0" fontId="12" fillId="5" borderId="3" xfId="0" applyFont="1" applyFill="1" applyBorder="1" applyAlignment="1">
      <alignment horizontal="center" wrapText="1"/>
    </xf>
    <xf numFmtId="0" fontId="26" fillId="5" borderId="5" xfId="0" applyFont="1" applyFill="1" applyBorder="1"/>
    <xf numFmtId="0" fontId="26" fillId="5" borderId="0" xfId="0" applyFont="1" applyFill="1"/>
    <xf numFmtId="0" fontId="26" fillId="5" borderId="1" xfId="0" applyFont="1" applyFill="1" applyBorder="1" applyAlignment="1">
      <alignment horizontal="center"/>
    </xf>
    <xf numFmtId="0" fontId="4" fillId="5" borderId="5" xfId="0" applyFont="1" applyFill="1" applyBorder="1" applyProtection="1">
      <protection locked="0"/>
    </xf>
    <xf numFmtId="0" fontId="4" fillId="5" borderId="0" xfId="0" applyFont="1" applyFill="1" applyProtection="1">
      <protection locked="0"/>
    </xf>
    <xf numFmtId="4" fontId="25" fillId="5" borderId="1" xfId="0" applyNumberFormat="1" applyFont="1" applyFill="1" applyBorder="1" applyProtection="1">
      <protection locked="0"/>
    </xf>
    <xf numFmtId="0" fontId="12" fillId="5" borderId="5" xfId="0" applyFont="1" applyFill="1" applyBorder="1" applyProtection="1">
      <protection locked="0"/>
    </xf>
    <xf numFmtId="0" fontId="12" fillId="5" borderId="0" xfId="0" applyFont="1" applyFill="1" applyProtection="1">
      <protection locked="0"/>
    </xf>
    <xf numFmtId="4" fontId="12" fillId="5" borderId="5" xfId="0" applyNumberFormat="1" applyFont="1" applyFill="1" applyBorder="1" applyProtection="1">
      <protection locked="0"/>
    </xf>
    <xf numFmtId="4" fontId="12" fillId="5" borderId="0" xfId="0" applyNumberFormat="1" applyFont="1" applyFill="1" applyProtection="1">
      <protection locked="0"/>
    </xf>
    <xf numFmtId="4" fontId="27" fillId="5" borderId="1" xfId="0" applyNumberFormat="1" applyFont="1" applyFill="1" applyBorder="1" applyProtection="1">
      <protection locked="0"/>
    </xf>
    <xf numFmtId="0" fontId="27" fillId="5" borderId="7" xfId="0" applyFont="1" applyFill="1" applyBorder="1"/>
    <xf numFmtId="0" fontId="27" fillId="5" borderId="8" xfId="0" applyFont="1" applyFill="1" applyBorder="1"/>
    <xf numFmtId="4" fontId="12" fillId="5" borderId="9" xfId="0" applyNumberFormat="1" applyFont="1" applyFill="1" applyBorder="1"/>
    <xf numFmtId="0" fontId="4" fillId="0" borderId="0" xfId="0" applyFont="1" applyAlignment="1">
      <alignment horizontal="center"/>
    </xf>
    <xf numFmtId="44" fontId="4" fillId="3" borderId="6" xfId="4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" fontId="0" fillId="0" borderId="0" xfId="0" applyNumberFormat="1"/>
    <xf numFmtId="166" fontId="13" fillId="0" borderId="0" xfId="0" applyNumberFormat="1" applyFont="1" applyProtection="1">
      <protection locked="0"/>
    </xf>
    <xf numFmtId="0" fontId="14" fillId="0" borderId="0" xfId="0" applyFont="1"/>
    <xf numFmtId="4" fontId="14" fillId="0" borderId="0" xfId="0" applyNumberFormat="1" applyFont="1" applyAlignment="1">
      <alignment horizontal="right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wrapText="1"/>
    </xf>
    <xf numFmtId="0" fontId="34" fillId="0" borderId="0" xfId="0" applyFont="1" applyProtection="1">
      <protection locked="0"/>
    </xf>
    <xf numFmtId="4" fontId="13" fillId="4" borderId="10" xfId="0" applyNumberFormat="1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horizontal="center"/>
      <protection locked="0"/>
    </xf>
    <xf numFmtId="3" fontId="13" fillId="4" borderId="10" xfId="0" applyNumberFormat="1" applyFont="1" applyFill="1" applyBorder="1" applyAlignment="1">
      <alignment horizontal="right"/>
    </xf>
    <xf numFmtId="3" fontId="13" fillId="4" borderId="10" xfId="0" applyNumberFormat="1" applyFont="1" applyFill="1" applyBorder="1" applyAlignment="1" applyProtection="1">
      <alignment horizontal="right"/>
      <protection locked="0"/>
    </xf>
    <xf numFmtId="166" fontId="13" fillId="4" borderId="10" xfId="0" applyNumberFormat="1" applyFont="1" applyFill="1" applyBorder="1" applyAlignment="1">
      <alignment horizontal="right"/>
    </xf>
    <xf numFmtId="166" fontId="13" fillId="4" borderId="10" xfId="0" applyNumberFormat="1" applyFont="1" applyFill="1" applyBorder="1" applyAlignment="1" applyProtection="1">
      <alignment horizontal="center"/>
      <protection locked="0"/>
    </xf>
    <xf numFmtId="166" fontId="13" fillId="8" borderId="10" xfId="0" applyNumberFormat="1" applyFont="1" applyFill="1" applyBorder="1" applyAlignment="1">
      <alignment horizontal="right"/>
    </xf>
    <xf numFmtId="166" fontId="14" fillId="4" borderId="10" xfId="0" applyNumberFormat="1" applyFont="1" applyFill="1" applyBorder="1" applyAlignment="1">
      <alignment horizontal="right"/>
    </xf>
    <xf numFmtId="166" fontId="14" fillId="0" borderId="10" xfId="0" applyNumberFormat="1" applyFont="1" applyBorder="1" applyAlignment="1">
      <alignment horizontal="right"/>
    </xf>
    <xf numFmtId="166" fontId="13" fillId="0" borderId="10" xfId="0" applyNumberFormat="1" applyFont="1" applyBorder="1" applyAlignment="1">
      <alignment horizontal="right"/>
    </xf>
    <xf numFmtId="166" fontId="14" fillId="8" borderId="10" xfId="0" applyNumberFormat="1" applyFont="1" applyFill="1" applyBorder="1" applyAlignment="1">
      <alignment horizontal="right" vertical="center"/>
    </xf>
    <xf numFmtId="166" fontId="13" fillId="8" borderId="10" xfId="0" applyNumberFormat="1" applyFont="1" applyFill="1" applyBorder="1" applyAlignment="1">
      <alignment horizontal="right" vertical="center"/>
    </xf>
    <xf numFmtId="166" fontId="13" fillId="4" borderId="17" xfId="0" applyNumberFormat="1" applyFont="1" applyFill="1" applyBorder="1" applyAlignment="1" applyProtection="1">
      <alignment horizontal="center"/>
      <protection locked="0"/>
    </xf>
    <xf numFmtId="4" fontId="13" fillId="4" borderId="17" xfId="0" applyNumberFormat="1" applyFont="1" applyFill="1" applyBorder="1" applyAlignment="1">
      <alignment horizontal="right"/>
    </xf>
    <xf numFmtId="4" fontId="13" fillId="0" borderId="10" xfId="0" applyNumberFormat="1" applyFont="1" applyBorder="1" applyProtection="1">
      <protection locked="0"/>
    </xf>
    <xf numFmtId="166" fontId="14" fillId="9" borderId="10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0" fontId="33" fillId="6" borderId="18" xfId="0" applyFont="1" applyFill="1" applyBorder="1"/>
    <xf numFmtId="0" fontId="33" fillId="6" borderId="19" xfId="0" applyFont="1" applyFill="1" applyBorder="1" applyAlignment="1">
      <alignment wrapText="1"/>
    </xf>
    <xf numFmtId="0" fontId="33" fillId="6" borderId="19" xfId="0" applyFont="1" applyFill="1" applyBorder="1"/>
    <xf numFmtId="164" fontId="33" fillId="6" borderId="20" xfId="1" applyFont="1" applyFill="1" applyBorder="1" applyProtection="1"/>
    <xf numFmtId="0" fontId="4" fillId="0" borderId="16" xfId="0" applyFont="1" applyBorder="1"/>
    <xf numFmtId="164" fontId="4" fillId="0" borderId="21" xfId="1" applyFont="1" applyBorder="1" applyProtection="1"/>
    <xf numFmtId="0" fontId="4" fillId="0" borderId="22" xfId="0" applyFont="1" applyBorder="1"/>
    <xf numFmtId="0" fontId="4" fillId="0" borderId="12" xfId="0" applyFont="1" applyBorder="1" applyAlignment="1">
      <alignment wrapText="1"/>
    </xf>
    <xf numFmtId="0" fontId="4" fillId="0" borderId="12" xfId="0" applyFont="1" applyBorder="1"/>
    <xf numFmtId="164" fontId="4" fillId="0" borderId="23" xfId="1" applyFont="1" applyBorder="1" applyProtection="1"/>
    <xf numFmtId="9" fontId="33" fillId="7" borderId="10" xfId="0" applyNumberFormat="1" applyFont="1" applyFill="1" applyBorder="1" applyAlignment="1" applyProtection="1">
      <alignment horizontal="center"/>
      <protection locked="0"/>
    </xf>
    <xf numFmtId="167" fontId="0" fillId="0" borderId="0" xfId="0" applyNumberFormat="1"/>
    <xf numFmtId="1" fontId="13" fillId="0" borderId="0" xfId="0" applyNumberFormat="1" applyFont="1"/>
    <xf numFmtId="1" fontId="13" fillId="3" borderId="14" xfId="0" applyNumberFormat="1" applyFont="1" applyFill="1" applyBorder="1" applyProtection="1">
      <protection locked="0"/>
    </xf>
    <xf numFmtId="1" fontId="13" fillId="4" borderId="14" xfId="0" applyNumberFormat="1" applyFont="1" applyFill="1" applyBorder="1" applyAlignment="1" applyProtection="1">
      <alignment horizontal="center"/>
      <protection locked="0"/>
    </xf>
    <xf numFmtId="1" fontId="13" fillId="3" borderId="10" xfId="0" applyNumberFormat="1" applyFont="1" applyFill="1" applyBorder="1" applyProtection="1">
      <protection locked="0"/>
    </xf>
    <xf numFmtId="1" fontId="13" fillId="4" borderId="10" xfId="0" applyNumberFormat="1" applyFont="1" applyFill="1" applyBorder="1" applyAlignment="1" applyProtection="1">
      <alignment horizontal="center"/>
      <protection locked="0"/>
    </xf>
    <xf numFmtId="0" fontId="13" fillId="4" borderId="27" xfId="0" applyFont="1" applyFill="1" applyBorder="1"/>
    <xf numFmtId="0" fontId="14" fillId="4" borderId="28" xfId="0" applyFont="1" applyFill="1" applyBorder="1" applyAlignment="1">
      <alignment horizontal="center" wrapText="1"/>
    </xf>
    <xf numFmtId="0" fontId="14" fillId="4" borderId="31" xfId="0" applyFont="1" applyFill="1" applyBorder="1" applyAlignment="1">
      <alignment horizontal="center" vertical="center" wrapText="1"/>
    </xf>
    <xf numFmtId="0" fontId="13" fillId="4" borderId="11" xfId="0" applyFont="1" applyFill="1" applyBorder="1"/>
    <xf numFmtId="3" fontId="13" fillId="4" borderId="6" xfId="0" applyNumberFormat="1" applyFont="1" applyFill="1" applyBorder="1" applyAlignment="1">
      <alignment horizontal="right"/>
    </xf>
    <xf numFmtId="166" fontId="13" fillId="4" borderId="6" xfId="0" applyNumberFormat="1" applyFont="1" applyFill="1" applyBorder="1" applyAlignment="1">
      <alignment horizontal="right"/>
    </xf>
    <xf numFmtId="0" fontId="13" fillId="4" borderId="32" xfId="0" applyFont="1" applyFill="1" applyBorder="1"/>
    <xf numFmtId="166" fontId="13" fillId="4" borderId="6" xfId="0" applyNumberFormat="1" applyFont="1" applyFill="1" applyBorder="1" applyAlignment="1" applyProtection="1">
      <alignment horizontal="right"/>
      <protection locked="0"/>
    </xf>
    <xf numFmtId="1" fontId="13" fillId="3" borderId="0" xfId="0" applyNumberFormat="1" applyFont="1" applyFill="1" applyProtection="1">
      <protection locked="0"/>
    </xf>
    <xf numFmtId="0" fontId="14" fillId="8" borderId="11" xfId="0" applyFont="1" applyFill="1" applyBorder="1" applyAlignment="1">
      <alignment horizontal="left" wrapText="1"/>
    </xf>
    <xf numFmtId="166" fontId="14" fillId="8" borderId="6" xfId="0" applyNumberFormat="1" applyFont="1" applyFill="1" applyBorder="1" applyAlignment="1">
      <alignment horizontal="right" vertical="center"/>
    </xf>
    <xf numFmtId="0" fontId="13" fillId="4" borderId="11" xfId="0" applyFont="1" applyFill="1" applyBorder="1" applyAlignment="1">
      <alignment wrapText="1"/>
    </xf>
    <xf numFmtId="0" fontId="14" fillId="0" borderId="11" xfId="0" applyFont="1" applyBorder="1" applyAlignment="1">
      <alignment wrapText="1"/>
    </xf>
    <xf numFmtId="166" fontId="13" fillId="0" borderId="6" xfId="0" applyNumberFormat="1" applyFont="1" applyBorder="1" applyAlignment="1">
      <alignment horizontal="right"/>
    </xf>
    <xf numFmtId="0" fontId="14" fillId="8" borderId="11" xfId="0" applyFont="1" applyFill="1" applyBorder="1" applyAlignment="1">
      <alignment wrapText="1"/>
    </xf>
    <xf numFmtId="166" fontId="14" fillId="9" borderId="6" xfId="0" applyNumberFormat="1" applyFont="1" applyFill="1" applyBorder="1" applyAlignment="1">
      <alignment horizontal="right"/>
    </xf>
    <xf numFmtId="3" fontId="13" fillId="4" borderId="11" xfId="0" applyNumberFormat="1" applyFont="1" applyFill="1" applyBorder="1"/>
    <xf numFmtId="0" fontId="14" fillId="4" borderId="33" xfId="0" applyFont="1" applyFill="1" applyBorder="1"/>
    <xf numFmtId="166" fontId="14" fillId="9" borderId="34" xfId="0" applyNumberFormat="1" applyFont="1" applyFill="1" applyBorder="1" applyAlignment="1">
      <alignment horizontal="right"/>
    </xf>
    <xf numFmtId="166" fontId="13" fillId="4" borderId="34" xfId="0" applyNumberFormat="1" applyFont="1" applyFill="1" applyBorder="1" applyAlignment="1" applyProtection="1">
      <alignment horizontal="center"/>
      <protection locked="0"/>
    </xf>
    <xf numFmtId="166" fontId="14" fillId="4" borderId="34" xfId="0" applyNumberFormat="1" applyFont="1" applyFill="1" applyBorder="1" applyAlignment="1" applyProtection="1">
      <alignment horizontal="center"/>
      <protection locked="0"/>
    </xf>
    <xf numFmtId="166" fontId="14" fillId="4" borderId="35" xfId="0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167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1" fontId="4" fillId="0" borderId="0" xfId="0" applyNumberFormat="1" applyFont="1"/>
    <xf numFmtId="164" fontId="13" fillId="0" borderId="0" xfId="1" applyFont="1" applyFill="1" applyBorder="1" applyProtection="1"/>
    <xf numFmtId="0" fontId="4" fillId="10" borderId="24" xfId="0" applyFont="1" applyFill="1" applyBorder="1"/>
    <xf numFmtId="0" fontId="4" fillId="10" borderId="25" xfId="0" applyFont="1" applyFill="1" applyBorder="1" applyAlignment="1">
      <alignment wrapText="1"/>
    </xf>
    <xf numFmtId="0" fontId="4" fillId="10" borderId="25" xfId="0" applyFont="1" applyFill="1" applyBorder="1"/>
    <xf numFmtId="164" fontId="4" fillId="10" borderId="26" xfId="1" applyFont="1" applyFill="1" applyBorder="1" applyProtection="1"/>
    <xf numFmtId="164" fontId="14" fillId="0" borderId="0" xfId="0" applyNumberFormat="1" applyFont="1"/>
    <xf numFmtId="44" fontId="14" fillId="0" borderId="0" xfId="4" applyFont="1" applyFill="1" applyBorder="1"/>
    <xf numFmtId="0" fontId="29" fillId="0" borderId="0" xfId="0" applyFont="1"/>
    <xf numFmtId="0" fontId="29" fillId="0" borderId="0" xfId="0" applyFont="1" applyAlignment="1">
      <alignment wrapText="1"/>
    </xf>
    <xf numFmtId="9" fontId="4" fillId="3" borderId="13" xfId="0" applyNumberFormat="1" applyFont="1" applyFill="1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/>
      <protection locked="0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9" fontId="4" fillId="3" borderId="14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4" fillId="0" borderId="18" xfId="0" applyFont="1" applyBorder="1" applyAlignment="1">
      <alignment wrapText="1"/>
    </xf>
    <xf numFmtId="0" fontId="13" fillId="0" borderId="19" xfId="0" applyFont="1" applyBorder="1" applyAlignment="1">
      <alignment wrapText="1"/>
    </xf>
    <xf numFmtId="0" fontId="14" fillId="4" borderId="29" xfId="0" applyFont="1" applyFill="1" applyBorder="1" applyAlignment="1">
      <alignment horizontal="center" wrapText="1"/>
    </xf>
    <xf numFmtId="0" fontId="14" fillId="4" borderId="30" xfId="0" applyFont="1" applyFill="1" applyBorder="1" applyAlignment="1">
      <alignment horizontal="center" wrapText="1"/>
    </xf>
    <xf numFmtId="0" fontId="30" fillId="0" borderId="0" xfId="0" applyFont="1" applyAlignment="1">
      <alignment wrapText="1"/>
    </xf>
    <xf numFmtId="0" fontId="1" fillId="0" borderId="0" xfId="0" applyFont="1"/>
    <xf numFmtId="0" fontId="4" fillId="0" borderId="0" xfId="0" applyFont="1" applyProtection="1"/>
    <xf numFmtId="0" fontId="23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2" fillId="5" borderId="2" xfId="0" applyFont="1" applyFill="1" applyBorder="1" applyProtection="1"/>
    <xf numFmtId="0" fontId="12" fillId="5" borderId="4" xfId="0" applyFont="1" applyFill="1" applyBorder="1" applyProtection="1"/>
    <xf numFmtId="0" fontId="4" fillId="5" borderId="3" xfId="0" applyFont="1" applyFill="1" applyBorder="1" applyProtection="1"/>
    <xf numFmtId="0" fontId="12" fillId="5" borderId="2" xfId="0" applyFont="1" applyFill="1" applyBorder="1" applyAlignment="1" applyProtection="1">
      <alignment wrapText="1"/>
    </xf>
    <xf numFmtId="0" fontId="12" fillId="5" borderId="4" xfId="0" applyFont="1" applyFill="1" applyBorder="1" applyAlignment="1" applyProtection="1">
      <alignment wrapText="1"/>
    </xf>
    <xf numFmtId="0" fontId="12" fillId="5" borderId="3" xfId="0" applyFont="1" applyFill="1" applyBorder="1" applyAlignment="1" applyProtection="1">
      <alignment horizontal="center" wrapText="1"/>
    </xf>
    <xf numFmtId="0" fontId="26" fillId="5" borderId="5" xfId="0" applyFont="1" applyFill="1" applyBorder="1" applyProtection="1"/>
    <xf numFmtId="0" fontId="26" fillId="5" borderId="0" xfId="0" applyFont="1" applyFill="1" applyProtection="1"/>
    <xf numFmtId="0" fontId="26" fillId="5" borderId="1" xfId="0" applyFont="1" applyFill="1" applyBorder="1" applyAlignment="1" applyProtection="1">
      <alignment horizontal="center"/>
    </xf>
    <xf numFmtId="0" fontId="4" fillId="5" borderId="5" xfId="0" applyFont="1" applyFill="1" applyBorder="1" applyProtection="1"/>
    <xf numFmtId="0" fontId="4" fillId="5" borderId="0" xfId="0" applyFont="1" applyFill="1" applyProtection="1"/>
    <xf numFmtId="4" fontId="25" fillId="5" borderId="1" xfId="0" applyNumberFormat="1" applyFont="1" applyFill="1" applyBorder="1" applyProtection="1"/>
    <xf numFmtId="0" fontId="12" fillId="5" borderId="5" xfId="0" applyFont="1" applyFill="1" applyBorder="1" applyProtection="1"/>
    <xf numFmtId="0" fontId="12" fillId="5" borderId="0" xfId="0" applyFont="1" applyFill="1" applyProtection="1"/>
    <xf numFmtId="4" fontId="12" fillId="5" borderId="5" xfId="0" applyNumberFormat="1" applyFont="1" applyFill="1" applyBorder="1" applyProtection="1"/>
    <xf numFmtId="4" fontId="12" fillId="5" borderId="0" xfId="0" applyNumberFormat="1" applyFont="1" applyFill="1" applyProtection="1"/>
    <xf numFmtId="4" fontId="27" fillId="5" borderId="1" xfId="0" applyNumberFormat="1" applyFont="1" applyFill="1" applyBorder="1" applyProtection="1"/>
    <xf numFmtId="165" fontId="4" fillId="0" borderId="0" xfId="0" applyNumberFormat="1" applyFont="1" applyProtection="1"/>
    <xf numFmtId="0" fontId="28" fillId="0" borderId="0" xfId="0" applyFont="1" applyProtection="1"/>
    <xf numFmtId="0" fontId="29" fillId="0" borderId="0" xfId="0" applyFont="1" applyProtection="1"/>
    <xf numFmtId="44" fontId="4" fillId="3" borderId="15" xfId="4" applyFont="1" applyFill="1" applyBorder="1" applyAlignment="1" applyProtection="1">
      <alignment horizontal="center"/>
      <protection locked="0"/>
    </xf>
    <xf numFmtId="4" fontId="36" fillId="3" borderId="15" xfId="0" applyNumberFormat="1" applyFont="1" applyFill="1" applyBorder="1" applyAlignment="1" applyProtection="1">
      <alignment horizontal="right" vertical="center"/>
      <protection locked="0"/>
    </xf>
    <xf numFmtId="4" fontId="36" fillId="3" borderId="36" xfId="0" applyNumberFormat="1" applyFont="1" applyFill="1" applyBorder="1" applyAlignment="1" applyProtection="1">
      <alignment horizontal="right" vertical="center"/>
      <protection locked="0"/>
    </xf>
    <xf numFmtId="0" fontId="36" fillId="3" borderId="36" xfId="0" applyFont="1" applyFill="1" applyBorder="1" applyAlignment="1" applyProtection="1">
      <alignment vertical="center"/>
      <protection locked="0"/>
    </xf>
    <xf numFmtId="0" fontId="27" fillId="8" borderId="7" xfId="0" applyFont="1" applyFill="1" applyBorder="1" applyProtection="1"/>
    <xf numFmtId="0" fontId="27" fillId="8" borderId="8" xfId="0" applyFont="1" applyFill="1" applyBorder="1" applyProtection="1"/>
    <xf numFmtId="4" fontId="12" fillId="8" borderId="9" xfId="0" applyNumberFormat="1" applyFont="1" applyFill="1" applyBorder="1" applyProtection="1"/>
    <xf numFmtId="0" fontId="18" fillId="0" borderId="0" xfId="0" applyFont="1" applyAlignment="1" applyProtection="1">
      <alignment horizontal="center" vertical="center" wrapText="1"/>
    </xf>
    <xf numFmtId="0" fontId="27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18" fillId="0" borderId="0" xfId="0" applyFont="1" applyProtection="1"/>
    <xf numFmtId="0" fontId="0" fillId="0" borderId="0" xfId="0" applyProtection="1"/>
    <xf numFmtId="0" fontId="25" fillId="0" borderId="0" xfId="0" applyFont="1" applyAlignment="1" applyProtection="1">
      <alignment horizontal="center" vertical="center"/>
    </xf>
    <xf numFmtId="0" fontId="30" fillId="4" borderId="2" xfId="0" applyFont="1" applyFill="1" applyBorder="1" applyProtection="1"/>
    <xf numFmtId="0" fontId="30" fillId="4" borderId="4" xfId="0" applyFont="1" applyFill="1" applyBorder="1" applyProtection="1"/>
    <xf numFmtId="0" fontId="4" fillId="4" borderId="4" xfId="0" applyFont="1" applyFill="1" applyBorder="1" applyProtection="1"/>
    <xf numFmtId="0" fontId="4" fillId="4" borderId="3" xfId="0" applyFont="1" applyFill="1" applyBorder="1" applyProtection="1"/>
    <xf numFmtId="0" fontId="30" fillId="4" borderId="5" xfId="0" applyFont="1" applyFill="1" applyBorder="1" applyProtection="1"/>
    <xf numFmtId="0" fontId="30" fillId="4" borderId="0" xfId="0" applyFont="1" applyFill="1" applyProtection="1"/>
    <xf numFmtId="0" fontId="4" fillId="4" borderId="0" xfId="0" applyFont="1" applyFill="1" applyProtection="1"/>
    <xf numFmtId="0" fontId="4" fillId="4" borderId="1" xfId="0" applyFont="1" applyFill="1" applyBorder="1" applyProtection="1"/>
    <xf numFmtId="0" fontId="4" fillId="4" borderId="5" xfId="0" applyFont="1" applyFill="1" applyBorder="1" applyProtection="1"/>
    <xf numFmtId="4" fontId="4" fillId="4" borderId="1" xfId="0" applyNumberFormat="1" applyFont="1" applyFill="1" applyBorder="1" applyProtection="1"/>
    <xf numFmtId="0" fontId="4" fillId="4" borderId="0" xfId="0" quotePrefix="1" applyFont="1" applyFill="1" applyProtection="1"/>
    <xf numFmtId="4" fontId="4" fillId="0" borderId="1" xfId="0" applyNumberFormat="1" applyFont="1" applyBorder="1" applyProtection="1"/>
    <xf numFmtId="3" fontId="4" fillId="4" borderId="1" xfId="0" applyNumberFormat="1" applyFont="1" applyFill="1" applyBorder="1" applyProtection="1"/>
    <xf numFmtId="0" fontId="27" fillId="4" borderId="0" xfId="0" quotePrefix="1" applyFont="1" applyFill="1" applyProtection="1"/>
    <xf numFmtId="0" fontId="27" fillId="4" borderId="0" xfId="0" applyFont="1" applyFill="1" applyProtection="1"/>
    <xf numFmtId="4" fontId="27" fillId="4" borderId="1" xfId="0" applyNumberFormat="1" applyFont="1" applyFill="1" applyBorder="1" applyProtection="1"/>
    <xf numFmtId="0" fontId="15" fillId="0" borderId="0" xfId="0" applyFont="1" applyProtection="1"/>
    <xf numFmtId="0" fontId="31" fillId="4" borderId="0" xfId="0" applyFont="1" applyFill="1" applyProtection="1"/>
    <xf numFmtId="9" fontId="4" fillId="4" borderId="0" xfId="3" applyFont="1" applyFill="1" applyBorder="1" applyAlignment="1" applyProtection="1">
      <alignment horizontal="center"/>
    </xf>
    <xf numFmtId="0" fontId="12" fillId="4" borderId="0" xfId="0" applyFont="1" applyFill="1" applyProtection="1"/>
    <xf numFmtId="0" fontId="4" fillId="4" borderId="12" xfId="0" applyFont="1" applyFill="1" applyBorder="1" applyProtection="1"/>
    <xf numFmtId="9" fontId="4" fillId="4" borderId="0" xfId="0" applyNumberFormat="1" applyFont="1" applyFill="1" applyAlignment="1" applyProtection="1">
      <alignment horizontal="center"/>
    </xf>
    <xf numFmtId="0" fontId="4" fillId="4" borderId="0" xfId="0" applyFont="1" applyFill="1" applyAlignment="1" applyProtection="1">
      <alignment horizontal="center"/>
    </xf>
    <xf numFmtId="2" fontId="31" fillId="4" borderId="0" xfId="0" applyNumberFormat="1" applyFont="1" applyFill="1" applyProtection="1"/>
    <xf numFmtId="0" fontId="0" fillId="4" borderId="7" xfId="0" applyFill="1" applyBorder="1" applyProtection="1"/>
    <xf numFmtId="0" fontId="6" fillId="4" borderId="8" xfId="0" applyFont="1" applyFill="1" applyBorder="1" applyProtection="1"/>
    <xf numFmtId="9" fontId="0" fillId="4" borderId="8" xfId="0" applyNumberFormat="1" applyFill="1" applyBorder="1" applyAlignment="1" applyProtection="1">
      <alignment horizontal="center"/>
    </xf>
    <xf numFmtId="0" fontId="0" fillId="4" borderId="8" xfId="0" applyFill="1" applyBorder="1" applyAlignment="1" applyProtection="1">
      <alignment horizontal="center"/>
    </xf>
    <xf numFmtId="0" fontId="0" fillId="4" borderId="1" xfId="0" applyFill="1" applyBorder="1" applyProtection="1"/>
    <xf numFmtId="0" fontId="19" fillId="0" borderId="0" xfId="0" applyFont="1" applyProtection="1"/>
    <xf numFmtId="0" fontId="2" fillId="0" borderId="0" xfId="0" applyFont="1" applyProtection="1"/>
    <xf numFmtId="0" fontId="20" fillId="0" borderId="0" xfId="0" applyFont="1" applyProtection="1"/>
    <xf numFmtId="4" fontId="19" fillId="2" borderId="0" xfId="0" applyNumberFormat="1" applyFont="1" applyFill="1" applyAlignment="1" applyProtection="1">
      <alignment horizontal="center"/>
    </xf>
    <xf numFmtId="4" fontId="20" fillId="0" borderId="0" xfId="0" applyNumberFormat="1" applyFont="1" applyProtection="1"/>
    <xf numFmtId="0" fontId="22" fillId="0" borderId="0" xfId="0" applyFont="1" applyProtection="1"/>
    <xf numFmtId="0" fontId="21" fillId="0" borderId="0" xfId="0" applyFont="1" applyProtection="1"/>
    <xf numFmtId="0" fontId="0" fillId="8" borderId="7" xfId="0" applyFill="1" applyBorder="1" applyProtection="1"/>
    <xf numFmtId="0" fontId="12" fillId="8" borderId="8" xfId="0" applyFont="1" applyFill="1" applyBorder="1" applyProtection="1"/>
    <xf numFmtId="0" fontId="31" fillId="8" borderId="8" xfId="0" applyFont="1" applyFill="1" applyBorder="1" applyProtection="1"/>
    <xf numFmtId="0" fontId="4" fillId="8" borderId="8" xfId="0" applyFont="1" applyFill="1" applyBorder="1" applyProtection="1"/>
    <xf numFmtId="4" fontId="4" fillId="8" borderId="8" xfId="0" applyNumberFormat="1" applyFont="1" applyFill="1" applyBorder="1" applyAlignment="1" applyProtection="1">
      <alignment horizontal="center"/>
    </xf>
    <xf numFmtId="4" fontId="27" fillId="8" borderId="15" xfId="0" applyNumberFormat="1" applyFont="1" applyFill="1" applyBorder="1" applyProtection="1"/>
    <xf numFmtId="0" fontId="14" fillId="0" borderId="18" xfId="0" applyFont="1" applyBorder="1" applyAlignment="1" applyProtection="1">
      <alignment wrapText="1"/>
    </xf>
    <xf numFmtId="0" fontId="13" fillId="0" borderId="19" xfId="0" applyFont="1" applyBorder="1" applyAlignment="1" applyProtection="1">
      <alignment wrapText="1"/>
    </xf>
    <xf numFmtId="0" fontId="13" fillId="0" borderId="0" xfId="0" applyFont="1" applyProtection="1"/>
    <xf numFmtId="0" fontId="13" fillId="4" borderId="27" xfId="0" applyFont="1" applyFill="1" applyBorder="1" applyProtection="1"/>
    <xf numFmtId="0" fontId="14" fillId="4" borderId="28" xfId="0" applyFont="1" applyFill="1" applyBorder="1" applyAlignment="1" applyProtection="1">
      <alignment horizontal="center" wrapText="1"/>
    </xf>
    <xf numFmtId="0" fontId="14" fillId="4" borderId="29" xfId="0" applyFont="1" applyFill="1" applyBorder="1" applyAlignment="1" applyProtection="1">
      <alignment horizontal="center" wrapText="1"/>
    </xf>
    <xf numFmtId="0" fontId="14" fillId="4" borderId="30" xfId="0" applyFont="1" applyFill="1" applyBorder="1" applyAlignment="1" applyProtection="1">
      <alignment horizontal="center" wrapText="1"/>
    </xf>
    <xf numFmtId="0" fontId="14" fillId="4" borderId="31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Protection="1"/>
    <xf numFmtId="4" fontId="13" fillId="4" borderId="10" xfId="0" applyNumberFormat="1" applyFont="1" applyFill="1" applyBorder="1" applyAlignment="1" applyProtection="1">
      <alignment horizontal="right"/>
    </xf>
    <xf numFmtId="0" fontId="13" fillId="4" borderId="10" xfId="0" applyFont="1" applyFill="1" applyBorder="1" applyAlignment="1" applyProtection="1">
      <alignment horizontal="center"/>
    </xf>
    <xf numFmtId="3" fontId="13" fillId="4" borderId="10" xfId="0" applyNumberFormat="1" applyFont="1" applyFill="1" applyBorder="1" applyAlignment="1" applyProtection="1">
      <alignment horizontal="right"/>
    </xf>
    <xf numFmtId="3" fontId="13" fillId="4" borderId="6" xfId="0" applyNumberFormat="1" applyFont="1" applyFill="1" applyBorder="1" applyAlignment="1" applyProtection="1">
      <alignment horizontal="right"/>
    </xf>
    <xf numFmtId="166" fontId="13" fillId="4" borderId="17" xfId="0" applyNumberFormat="1" applyFont="1" applyFill="1" applyBorder="1" applyAlignment="1" applyProtection="1">
      <alignment horizontal="right"/>
    </xf>
    <xf numFmtId="166" fontId="13" fillId="4" borderId="17" xfId="0" applyNumberFormat="1" applyFont="1" applyFill="1" applyBorder="1" applyAlignment="1" applyProtection="1">
      <alignment horizontal="center"/>
    </xf>
    <xf numFmtId="166" fontId="13" fillId="4" borderId="10" xfId="0" applyNumberFormat="1" applyFont="1" applyFill="1" applyBorder="1" applyAlignment="1" applyProtection="1">
      <alignment horizontal="center"/>
    </xf>
    <xf numFmtId="166" fontId="13" fillId="4" borderId="10" xfId="0" applyNumberFormat="1" applyFont="1" applyFill="1" applyBorder="1" applyAlignment="1" applyProtection="1">
      <alignment horizontal="right"/>
    </xf>
    <xf numFmtId="166" fontId="13" fillId="4" borderId="6" xfId="0" applyNumberFormat="1" applyFont="1" applyFill="1" applyBorder="1" applyAlignment="1" applyProtection="1">
      <alignment horizontal="right"/>
    </xf>
    <xf numFmtId="0" fontId="13" fillId="4" borderId="32" xfId="0" applyFont="1" applyFill="1" applyBorder="1" applyProtection="1"/>
    <xf numFmtId="166" fontId="13" fillId="0" borderId="10" xfId="0" applyNumberFormat="1" applyFont="1" applyBorder="1" applyProtection="1"/>
    <xf numFmtId="1" fontId="13" fillId="3" borderId="14" xfId="0" applyNumberFormat="1" applyFont="1" applyFill="1" applyBorder="1" applyProtection="1"/>
    <xf numFmtId="1" fontId="13" fillId="4" borderId="14" xfId="0" applyNumberFormat="1" applyFont="1" applyFill="1" applyBorder="1" applyAlignment="1" applyProtection="1">
      <alignment horizontal="center"/>
    </xf>
    <xf numFmtId="1" fontId="13" fillId="4" borderId="10" xfId="0" applyNumberFormat="1" applyFont="1" applyFill="1" applyBorder="1" applyAlignment="1" applyProtection="1">
      <alignment horizontal="center"/>
    </xf>
    <xf numFmtId="0" fontId="14" fillId="8" borderId="11" xfId="0" applyFont="1" applyFill="1" applyBorder="1" applyAlignment="1" applyProtection="1">
      <alignment horizontal="left" wrapText="1"/>
    </xf>
    <xf numFmtId="166" fontId="14" fillId="8" borderId="10" xfId="0" applyNumberFormat="1" applyFont="1" applyFill="1" applyBorder="1" applyAlignment="1" applyProtection="1">
      <alignment horizontal="right" vertical="center"/>
    </xf>
    <xf numFmtId="166" fontId="13" fillId="8" borderId="10" xfId="0" applyNumberFormat="1" applyFont="1" applyFill="1" applyBorder="1" applyAlignment="1" applyProtection="1">
      <alignment horizontal="right" vertical="center"/>
    </xf>
    <xf numFmtId="166" fontId="14" fillId="8" borderId="6" xfId="0" applyNumberFormat="1" applyFont="1" applyFill="1" applyBorder="1" applyAlignment="1" applyProtection="1">
      <alignment horizontal="right" vertical="center"/>
    </xf>
    <xf numFmtId="0" fontId="13" fillId="4" borderId="11" xfId="0" applyFont="1" applyFill="1" applyBorder="1" applyAlignment="1" applyProtection="1">
      <alignment wrapText="1"/>
    </xf>
    <xf numFmtId="166" fontId="14" fillId="4" borderId="10" xfId="0" applyNumberFormat="1" applyFont="1" applyFill="1" applyBorder="1" applyAlignment="1" applyProtection="1">
      <alignment horizontal="right"/>
    </xf>
    <xf numFmtId="0" fontId="14" fillId="0" borderId="11" xfId="0" applyFont="1" applyBorder="1" applyAlignment="1" applyProtection="1">
      <alignment wrapText="1"/>
    </xf>
    <xf numFmtId="166" fontId="14" fillId="0" borderId="10" xfId="0" applyNumberFormat="1" applyFont="1" applyBorder="1" applyAlignment="1" applyProtection="1">
      <alignment horizontal="right"/>
    </xf>
    <xf numFmtId="166" fontId="13" fillId="0" borderId="10" xfId="0" applyNumberFormat="1" applyFont="1" applyBorder="1" applyAlignment="1" applyProtection="1">
      <alignment horizontal="right"/>
    </xf>
    <xf numFmtId="166" fontId="13" fillId="0" borderId="6" xfId="0" applyNumberFormat="1" applyFont="1" applyBorder="1" applyAlignment="1" applyProtection="1">
      <alignment horizontal="right"/>
    </xf>
    <xf numFmtId="0" fontId="14" fillId="8" borderId="11" xfId="0" applyFont="1" applyFill="1" applyBorder="1" applyAlignment="1" applyProtection="1">
      <alignment wrapText="1"/>
    </xf>
    <xf numFmtId="166" fontId="14" fillId="9" borderId="10" xfId="0" applyNumberFormat="1" applyFont="1" applyFill="1" applyBorder="1" applyAlignment="1" applyProtection="1">
      <alignment horizontal="right"/>
    </xf>
    <xf numFmtId="166" fontId="13" fillId="8" borderId="10" xfId="0" applyNumberFormat="1" applyFont="1" applyFill="1" applyBorder="1" applyAlignment="1" applyProtection="1">
      <alignment horizontal="right"/>
    </xf>
    <xf numFmtId="166" fontId="14" fillId="9" borderId="6" xfId="0" applyNumberFormat="1" applyFont="1" applyFill="1" applyBorder="1" applyAlignment="1" applyProtection="1">
      <alignment horizontal="right"/>
    </xf>
    <xf numFmtId="166" fontId="13" fillId="0" borderId="0" xfId="0" applyNumberFormat="1" applyFont="1" applyProtection="1"/>
    <xf numFmtId="3" fontId="13" fillId="4" borderId="11" xfId="0" applyNumberFormat="1" applyFont="1" applyFill="1" applyBorder="1" applyProtection="1"/>
    <xf numFmtId="0" fontId="34" fillId="0" borderId="0" xfId="0" applyFont="1" applyProtection="1"/>
    <xf numFmtId="0" fontId="14" fillId="4" borderId="33" xfId="0" applyFont="1" applyFill="1" applyBorder="1" applyProtection="1"/>
    <xf numFmtId="166" fontId="14" fillId="9" borderId="34" xfId="0" applyNumberFormat="1" applyFont="1" applyFill="1" applyBorder="1" applyAlignment="1" applyProtection="1">
      <alignment horizontal="right"/>
    </xf>
    <xf numFmtId="166" fontId="13" fillId="4" borderId="34" xfId="0" applyNumberFormat="1" applyFont="1" applyFill="1" applyBorder="1" applyAlignment="1" applyProtection="1">
      <alignment horizontal="center"/>
    </xf>
    <xf numFmtId="166" fontId="14" fillId="4" borderId="34" xfId="0" applyNumberFormat="1" applyFont="1" applyFill="1" applyBorder="1" applyAlignment="1" applyProtection="1">
      <alignment horizontal="center"/>
    </xf>
    <xf numFmtId="166" fontId="14" fillId="4" borderId="35" xfId="0" applyNumberFormat="1" applyFont="1" applyFill="1" applyBorder="1" applyAlignment="1" applyProtection="1">
      <alignment horizontal="right"/>
    </xf>
    <xf numFmtId="0" fontId="14" fillId="0" borderId="0" xfId="0" applyFont="1" applyProtection="1"/>
    <xf numFmtId="4" fontId="14" fillId="0" borderId="0" xfId="0" applyNumberFormat="1" applyFont="1" applyAlignment="1" applyProtection="1">
      <alignment horizontal="right"/>
    </xf>
    <xf numFmtId="0" fontId="13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33" fillId="6" borderId="18" xfId="0" applyFont="1" applyFill="1" applyBorder="1" applyProtection="1"/>
    <xf numFmtId="0" fontId="33" fillId="6" borderId="19" xfId="0" applyFont="1" applyFill="1" applyBorder="1" applyAlignment="1" applyProtection="1">
      <alignment wrapText="1"/>
    </xf>
    <xf numFmtId="0" fontId="33" fillId="6" borderId="19" xfId="0" applyFont="1" applyFill="1" applyBorder="1" applyProtection="1"/>
    <xf numFmtId="0" fontId="4" fillId="0" borderId="16" xfId="0" applyFont="1" applyBorder="1" applyProtection="1"/>
    <xf numFmtId="0" fontId="4" fillId="0" borderId="0" xfId="0" applyFont="1" applyAlignment="1" applyProtection="1">
      <alignment wrapText="1"/>
    </xf>
    <xf numFmtId="0" fontId="4" fillId="0" borderId="22" xfId="0" applyFont="1" applyBorder="1" applyProtection="1"/>
    <xf numFmtId="0" fontId="4" fillId="0" borderId="12" xfId="0" applyFont="1" applyBorder="1" applyAlignment="1" applyProtection="1">
      <alignment wrapText="1"/>
    </xf>
    <xf numFmtId="0" fontId="4" fillId="0" borderId="12" xfId="0" applyFont="1" applyBorder="1" applyProtection="1"/>
    <xf numFmtId="0" fontId="30" fillId="0" borderId="0" xfId="0" applyFont="1" applyAlignment="1" applyProtection="1">
      <alignment wrapText="1"/>
    </xf>
    <xf numFmtId="0" fontId="1" fillId="0" borderId="0" xfId="0" applyFont="1" applyProtection="1"/>
    <xf numFmtId="167" fontId="0" fillId="0" borderId="0" xfId="0" applyNumberFormat="1" applyProtection="1"/>
    <xf numFmtId="1" fontId="0" fillId="0" borderId="0" xfId="0" applyNumberFormat="1" applyProtection="1"/>
    <xf numFmtId="0" fontId="4" fillId="0" borderId="0" xfId="0" applyFont="1" applyAlignment="1" applyProtection="1">
      <alignment horizontal="left"/>
    </xf>
    <xf numFmtId="0" fontId="26" fillId="0" borderId="0" xfId="0" applyFont="1" applyAlignment="1" applyProtection="1">
      <alignment horizontal="left" wrapText="1"/>
    </xf>
    <xf numFmtId="167" fontId="4" fillId="0" borderId="0" xfId="0" applyNumberFormat="1" applyFont="1" applyAlignment="1" applyProtection="1">
      <alignment horizontal="left"/>
    </xf>
    <xf numFmtId="1" fontId="4" fillId="0" borderId="0" xfId="0" applyNumberFormat="1" applyFont="1" applyAlignment="1" applyProtection="1">
      <alignment horizontal="left"/>
    </xf>
    <xf numFmtId="0" fontId="4" fillId="10" borderId="24" xfId="0" applyFont="1" applyFill="1" applyBorder="1" applyProtection="1"/>
    <xf numFmtId="0" fontId="4" fillId="10" borderId="25" xfId="0" applyFont="1" applyFill="1" applyBorder="1" applyAlignment="1" applyProtection="1">
      <alignment wrapText="1"/>
    </xf>
    <xf numFmtId="0" fontId="4" fillId="10" borderId="25" xfId="0" applyFont="1" applyFill="1" applyBorder="1" applyProtection="1"/>
    <xf numFmtId="164" fontId="14" fillId="0" borderId="0" xfId="0" applyNumberFormat="1" applyFont="1" applyProtection="1"/>
    <xf numFmtId="44" fontId="14" fillId="0" borderId="0" xfId="4" applyFont="1" applyFill="1" applyBorder="1" applyProtection="1"/>
    <xf numFmtId="0" fontId="13" fillId="0" borderId="0" xfId="0" applyFont="1" applyAlignment="1" applyProtection="1">
      <alignment wrapText="1"/>
    </xf>
    <xf numFmtId="1" fontId="13" fillId="0" borderId="0" xfId="0" applyNumberFormat="1" applyFont="1" applyProtection="1"/>
    <xf numFmtId="1" fontId="4" fillId="0" borderId="0" xfId="0" applyNumberFormat="1" applyFont="1" applyProtection="1"/>
    <xf numFmtId="0" fontId="29" fillId="0" borderId="0" xfId="0" applyFont="1" applyAlignment="1" applyProtection="1">
      <alignment wrapText="1"/>
    </xf>
  </cellXfs>
  <cellStyles count="5">
    <cellStyle name="Euro" xfId="1" xr:uid="{765984A0-0C3A-42F1-8914-AF3C79C6CC46}"/>
    <cellStyle name="Link" xfId="2" builtinId="8"/>
    <cellStyle name="Prozent" xfId="3" builtinId="5"/>
    <cellStyle name="Standard" xfId="0" builtinId="0"/>
    <cellStyle name="Währung" xfId="4" builtinId="4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9</xdr:row>
      <xdr:rowOff>9525</xdr:rowOff>
    </xdr:from>
    <xdr:to>
      <xdr:col>7</xdr:col>
      <xdr:colOff>123825</xdr:colOff>
      <xdr:row>22</xdr:row>
      <xdr:rowOff>38100</xdr:rowOff>
    </xdr:to>
    <xdr:pic>
      <xdr:nvPicPr>
        <xdr:cNvPr id="8377" name="Grafik 5" descr="Bildergebnis für Kalkulationsschema Bilder">
          <a:extLst>
            <a:ext uri="{FF2B5EF4-FFF2-40B4-BE49-F238E27FC236}">
              <a16:creationId xmlns:a16="http://schemas.microsoft.com/office/drawing/2014/main" id="{5D82B42D-503F-C635-FAE7-322FB55BE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66850"/>
          <a:ext cx="5038725" cy="21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140971</xdr:colOff>
      <xdr:row>0</xdr:row>
      <xdr:rowOff>32385</xdr:rowOff>
    </xdr:from>
    <xdr:to>
      <xdr:col>7</xdr:col>
      <xdr:colOff>702944</xdr:colOff>
      <xdr:row>4</xdr:row>
      <xdr:rowOff>60960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D0FD2CB-E2EC-D46E-EB86-7CCF2FAB736E}"/>
            </a:ext>
          </a:extLst>
        </xdr:cNvPr>
        <xdr:cNvSpPr txBox="1"/>
      </xdr:nvSpPr>
      <xdr:spPr>
        <a:xfrm>
          <a:off x="3899536" y="32385"/>
          <a:ext cx="2196463" cy="699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800" b="0" i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Crinitzer</a:t>
          </a:r>
          <a:r>
            <a:rPr lang="de-DE" sz="800" b="0" i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Straße 16A</a:t>
          </a:r>
          <a:endParaRPr lang="de-DE" sz="800" b="0" i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DE" sz="800" b="0" i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15926 Luckau, OT Fürstlich Drehna</a:t>
          </a:r>
        </a:p>
        <a:p>
          <a:pPr algn="ctr"/>
          <a:r>
            <a:rPr lang="de-DE" sz="800" b="0" i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Tel. 035324 78 86 95    </a:t>
          </a:r>
          <a:br>
            <a:rPr lang="de-DE" sz="800" b="0" i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800" b="0" i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de-DE" sz="800" b="0" i="0" u="none" strike="noStrike">
              <a:solidFill>
                <a:srgbClr val="00206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E-Mail: reinhard@nocke-consulting.com</a:t>
          </a:r>
          <a:r>
            <a:rPr lang="de-DE" sz="800" b="0" i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0" i="0" u="sng" strike="noStrike">
              <a:solidFill>
                <a:srgbClr val="00206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www.nocke-consulting.com </a:t>
          </a:r>
          <a:endParaRPr lang="de-DE" sz="800" b="0" i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28575</xdr:rowOff>
    </xdr:from>
    <xdr:to>
      <xdr:col>3</xdr:col>
      <xdr:colOff>285750</xdr:colOff>
      <xdr:row>3</xdr:row>
      <xdr:rowOff>133350</xdr:rowOff>
    </xdr:to>
    <xdr:pic>
      <xdr:nvPicPr>
        <xdr:cNvPr id="8379" name="Grafik 11">
          <a:extLst>
            <a:ext uri="{FF2B5EF4-FFF2-40B4-BE49-F238E27FC236}">
              <a16:creationId xmlns:a16="http://schemas.microsoft.com/office/drawing/2014/main" id="{4C5D0314-1021-7634-4C9F-2D321D020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3050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</xdr:colOff>
      <xdr:row>18</xdr:row>
      <xdr:rowOff>57150</xdr:rowOff>
    </xdr:from>
    <xdr:to>
      <xdr:col>4</xdr:col>
      <xdr:colOff>358159</xdr:colOff>
      <xdr:row>21</xdr:row>
      <xdr:rowOff>83935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79579CB5-0EE3-34A4-8062-1E9DF157EAC3}"/>
            </a:ext>
          </a:extLst>
        </xdr:cNvPr>
        <xdr:cNvSpPr txBox="1"/>
      </xdr:nvSpPr>
      <xdr:spPr>
        <a:xfrm>
          <a:off x="742950" y="2971800"/>
          <a:ext cx="2847976" cy="51434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2000" b="1" i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Divisionskalkulation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392206</xdr:colOff>
      <xdr:row>36</xdr:row>
      <xdr:rowOff>134470</xdr:rowOff>
    </xdr:from>
    <xdr:to>
      <xdr:col>2</xdr:col>
      <xdr:colOff>560294</xdr:colOff>
      <xdr:row>36</xdr:row>
      <xdr:rowOff>134470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2F475D5C-806C-4F94-BB9A-8B63D8403ADB}"/>
            </a:ext>
          </a:extLst>
        </xdr:cNvPr>
        <xdr:cNvCxnSpPr/>
      </xdr:nvCxnSpPr>
      <xdr:spPr bwMode="auto">
        <a:xfrm>
          <a:off x="2678206" y="10040470"/>
          <a:ext cx="109201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392206</xdr:colOff>
      <xdr:row>38</xdr:row>
      <xdr:rowOff>134470</xdr:rowOff>
    </xdr:from>
    <xdr:to>
      <xdr:col>2</xdr:col>
      <xdr:colOff>560294</xdr:colOff>
      <xdr:row>38</xdr:row>
      <xdr:rowOff>134470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A525ED45-186C-5021-B1C7-552A00303F8F}"/>
            </a:ext>
          </a:extLst>
        </xdr:cNvPr>
        <xdr:cNvCxnSpPr/>
      </xdr:nvCxnSpPr>
      <xdr:spPr bwMode="auto">
        <a:xfrm>
          <a:off x="2678206" y="9962029"/>
          <a:ext cx="1086970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D4B44-3D22-425A-8EA5-2DA77DDDE59B}">
  <sheetPr>
    <tabColor rgb="FFFFFF00"/>
  </sheetPr>
  <dimension ref="A31:F60"/>
  <sheetViews>
    <sheetView showGridLines="0" view="pageLayout" topLeftCell="A6" zoomScaleNormal="100" workbookViewId="0">
      <selection activeCell="O19" sqref="O19"/>
    </sheetView>
  </sheetViews>
  <sheetFormatPr baseColWidth="10" defaultRowHeight="12.75" x14ac:dyDescent="0.2"/>
  <cols>
    <col min="1" max="1" width="7.42578125" customWidth="1"/>
  </cols>
  <sheetData>
    <row r="31" spans="2:2" s="16" customFormat="1" ht="18" x14ac:dyDescent="0.25">
      <c r="B31" s="13" t="s">
        <v>14</v>
      </c>
    </row>
    <row r="32" spans="2:2" s="16" customFormat="1" ht="18" x14ac:dyDescent="0.25"/>
    <row r="33" spans="1:6" s="16" customFormat="1" ht="18" x14ac:dyDescent="0.25">
      <c r="A33" s="14"/>
      <c r="B33" s="15" t="s">
        <v>16</v>
      </c>
      <c r="C33" s="14"/>
      <c r="D33" s="14"/>
      <c r="E33" s="14"/>
      <c r="F33" s="14"/>
    </row>
    <row r="34" spans="1:6" s="16" customFormat="1" ht="18" x14ac:dyDescent="0.25">
      <c r="A34" s="14"/>
      <c r="B34" s="14"/>
      <c r="C34" s="14"/>
      <c r="D34" s="14"/>
      <c r="E34" s="14"/>
      <c r="F34" s="14"/>
    </row>
    <row r="35" spans="1:6" s="16" customFormat="1" ht="18" x14ac:dyDescent="0.25">
      <c r="A35" s="14"/>
      <c r="B35" s="15" t="s">
        <v>17</v>
      </c>
      <c r="C35" s="14"/>
      <c r="D35" s="14"/>
      <c r="E35" s="14"/>
      <c r="F35" s="14"/>
    </row>
    <row r="36" spans="1:6" s="16" customFormat="1" ht="18" x14ac:dyDescent="0.25">
      <c r="A36" s="14"/>
      <c r="B36" s="14"/>
      <c r="C36" s="14"/>
      <c r="D36" s="14"/>
      <c r="E36" s="14"/>
      <c r="F36" s="14"/>
    </row>
    <row r="37" spans="1:6" s="16" customFormat="1" ht="18" x14ac:dyDescent="0.25">
      <c r="A37" s="14"/>
      <c r="B37" s="15" t="s">
        <v>18</v>
      </c>
      <c r="C37" s="14"/>
      <c r="D37" s="14"/>
      <c r="E37" s="14"/>
      <c r="F37" s="14"/>
    </row>
    <row r="38" spans="1:6" s="16" customFormat="1" ht="18" x14ac:dyDescent="0.25">
      <c r="A38" s="14"/>
      <c r="B38" s="14"/>
      <c r="C38" s="14"/>
      <c r="D38" s="14"/>
      <c r="E38" s="14"/>
      <c r="F38" s="14"/>
    </row>
    <row r="39" spans="1:6" s="16" customFormat="1" ht="18" x14ac:dyDescent="0.25">
      <c r="A39" s="14"/>
      <c r="B39" s="15" t="s">
        <v>19</v>
      </c>
      <c r="C39" s="14"/>
      <c r="D39" s="14"/>
      <c r="E39" s="14"/>
      <c r="F39" s="14"/>
    </row>
    <row r="40" spans="1:6" s="16" customFormat="1" ht="18" x14ac:dyDescent="0.25">
      <c r="A40" s="14"/>
      <c r="B40" s="14"/>
      <c r="C40" s="14"/>
      <c r="D40" s="14"/>
      <c r="E40" s="14"/>
      <c r="F40" s="14"/>
    </row>
    <row r="41" spans="1:6" s="16" customFormat="1" ht="18" x14ac:dyDescent="0.25">
      <c r="A41" s="14"/>
      <c r="B41" s="15" t="s">
        <v>20</v>
      </c>
      <c r="C41" s="14"/>
      <c r="D41" s="14"/>
      <c r="E41" s="14"/>
      <c r="F41" s="14"/>
    </row>
    <row r="42" spans="1:6" s="16" customFormat="1" ht="18" x14ac:dyDescent="0.25"/>
    <row r="43" spans="1:6" s="16" customFormat="1" ht="18" x14ac:dyDescent="0.25"/>
    <row r="44" spans="1:6" s="16" customFormat="1" ht="18" x14ac:dyDescent="0.25"/>
    <row r="45" spans="1:6" ht="15" x14ac:dyDescent="0.2">
      <c r="B45" s="1"/>
      <c r="C45" s="1"/>
      <c r="D45" s="1"/>
      <c r="E45" s="1"/>
      <c r="F45" s="1"/>
    </row>
    <row r="46" spans="1:6" ht="15" x14ac:dyDescent="0.2">
      <c r="B46" s="1"/>
      <c r="C46" s="1"/>
      <c r="D46" s="1"/>
      <c r="E46" s="1"/>
      <c r="F46" s="1"/>
    </row>
    <row r="47" spans="1:6" ht="15" x14ac:dyDescent="0.2">
      <c r="B47" s="1"/>
      <c r="C47" s="1"/>
      <c r="D47" s="1"/>
      <c r="E47" s="1"/>
      <c r="F47" s="1"/>
    </row>
    <row r="48" spans="1:6" ht="15" x14ac:dyDescent="0.2">
      <c r="B48" s="1"/>
      <c r="C48" s="1"/>
      <c r="D48" s="1"/>
      <c r="E48" s="1"/>
      <c r="F48" s="1"/>
    </row>
    <row r="49" spans="1:6" ht="15" x14ac:dyDescent="0.2">
      <c r="B49" s="1"/>
      <c r="C49" s="1"/>
      <c r="D49" s="1"/>
      <c r="E49" s="1"/>
      <c r="F49" s="1"/>
    </row>
    <row r="50" spans="1:6" ht="15" x14ac:dyDescent="0.2">
      <c r="B50" s="1"/>
      <c r="C50" s="1"/>
      <c r="D50" s="1"/>
      <c r="E50" s="1"/>
      <c r="F50" s="1"/>
    </row>
    <row r="51" spans="1:6" ht="15" x14ac:dyDescent="0.2">
      <c r="B51" s="1"/>
      <c r="C51" s="1"/>
      <c r="D51" s="1"/>
      <c r="E51" s="1"/>
      <c r="F51" s="1"/>
    </row>
    <row r="57" spans="1:6" x14ac:dyDescent="0.2">
      <c r="A57" s="7"/>
      <c r="E57" s="7"/>
    </row>
    <row r="58" spans="1:6" x14ac:dyDescent="0.2">
      <c r="A58" s="7"/>
      <c r="E58" s="7"/>
    </row>
    <row r="59" spans="1:6" x14ac:dyDescent="0.2">
      <c r="A59" s="7"/>
      <c r="E59" s="7"/>
    </row>
    <row r="60" spans="1:6" x14ac:dyDescent="0.2">
      <c r="A60" s="7"/>
      <c r="E60" s="11"/>
    </row>
  </sheetData>
  <phoneticPr fontId="0" type="noConversion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Header>&amp;CVollkostenrechnung&amp;R&amp;"Arial,Kursiv"Divisionskalkulation</oddHeader>
    <oddFooter>&amp;R1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87B0D-6158-47C9-B55E-5D66EC17B091}">
  <sheetPr>
    <tabColor rgb="FFFFFF00"/>
  </sheetPr>
  <dimension ref="A4:G54"/>
  <sheetViews>
    <sheetView zoomScale="130" zoomScaleNormal="130" workbookViewId="0">
      <selection activeCell="J19" sqref="J19"/>
    </sheetView>
  </sheetViews>
  <sheetFormatPr baseColWidth="10" defaultRowHeight="12.75" x14ac:dyDescent="0.2"/>
  <cols>
    <col min="7" max="7" width="15.5703125" customWidth="1"/>
  </cols>
  <sheetData>
    <row r="4" spans="1:4" ht="18" x14ac:dyDescent="0.25">
      <c r="A4" s="12" t="s">
        <v>65</v>
      </c>
      <c r="B4" s="5"/>
      <c r="C4" s="6"/>
    </row>
    <row r="7" spans="1:4" x14ac:dyDescent="0.2">
      <c r="A7" t="s">
        <v>42</v>
      </c>
    </row>
    <row r="8" spans="1:4" x14ac:dyDescent="0.2">
      <c r="A8" t="s">
        <v>43</v>
      </c>
    </row>
    <row r="9" spans="1:4" x14ac:dyDescent="0.2">
      <c r="A9" t="s">
        <v>44</v>
      </c>
    </row>
    <row r="11" spans="1:4" x14ac:dyDescent="0.2">
      <c r="A11" s="8" t="s">
        <v>45</v>
      </c>
      <c r="B11" s="8"/>
      <c r="D11" t="s">
        <v>63</v>
      </c>
    </row>
    <row r="12" spans="1:4" x14ac:dyDescent="0.2">
      <c r="A12" s="8"/>
      <c r="B12" s="8"/>
      <c r="D12" t="s">
        <v>53</v>
      </c>
    </row>
    <row r="13" spans="1:4" x14ac:dyDescent="0.2">
      <c r="A13" s="8"/>
      <c r="B13" s="8"/>
    </row>
    <row r="14" spans="1:4" x14ac:dyDescent="0.2">
      <c r="A14" s="8" t="s">
        <v>46</v>
      </c>
      <c r="B14" s="8"/>
      <c r="D14" t="s">
        <v>54</v>
      </c>
    </row>
    <row r="15" spans="1:4" x14ac:dyDescent="0.2">
      <c r="A15" s="8"/>
      <c r="B15" s="8"/>
      <c r="D15" s="4" t="s">
        <v>55</v>
      </c>
    </row>
    <row r="16" spans="1:4" x14ac:dyDescent="0.2">
      <c r="A16" s="8"/>
      <c r="B16" s="8"/>
      <c r="D16" t="s">
        <v>47</v>
      </c>
    </row>
    <row r="17" spans="1:5" x14ac:dyDescent="0.2">
      <c r="A17" s="8"/>
      <c r="B17" s="8"/>
      <c r="E17" t="s">
        <v>48</v>
      </c>
    </row>
    <row r="18" spans="1:5" x14ac:dyDescent="0.2">
      <c r="A18" s="8"/>
      <c r="B18" s="8"/>
      <c r="E18" t="s">
        <v>49</v>
      </c>
    </row>
    <row r="19" spans="1:5" x14ac:dyDescent="0.2">
      <c r="A19" s="8"/>
      <c r="B19" s="8"/>
      <c r="E19" t="s">
        <v>50</v>
      </c>
    </row>
    <row r="20" spans="1:5" x14ac:dyDescent="0.2">
      <c r="A20" s="8"/>
      <c r="B20" s="8"/>
      <c r="E20" t="s">
        <v>51</v>
      </c>
    </row>
    <row r="21" spans="1:5" x14ac:dyDescent="0.2">
      <c r="A21" s="8"/>
      <c r="B21" s="8"/>
      <c r="E21" t="s">
        <v>52</v>
      </c>
    </row>
    <row r="22" spans="1:5" x14ac:dyDescent="0.2">
      <c r="A22" s="8"/>
      <c r="B22" s="8"/>
    </row>
    <row r="23" spans="1:5" x14ac:dyDescent="0.2">
      <c r="A23" s="8" t="s">
        <v>21</v>
      </c>
      <c r="B23" s="8"/>
      <c r="D23" t="s">
        <v>22</v>
      </c>
    </row>
    <row r="24" spans="1:5" x14ac:dyDescent="0.2">
      <c r="A24" s="8"/>
      <c r="B24" s="8"/>
      <c r="D24" t="s">
        <v>23</v>
      </c>
    </row>
    <row r="25" spans="1:5" x14ac:dyDescent="0.2">
      <c r="A25" s="8"/>
      <c r="B25" s="8"/>
      <c r="D25" s="2"/>
    </row>
    <row r="26" spans="1:5" x14ac:dyDescent="0.2">
      <c r="A26" s="8" t="s">
        <v>24</v>
      </c>
      <c r="B26" s="8"/>
      <c r="D26" t="s">
        <v>27</v>
      </c>
    </row>
    <row r="27" spans="1:5" x14ac:dyDescent="0.2">
      <c r="D27" s="3"/>
    </row>
    <row r="28" spans="1:5" x14ac:dyDescent="0.2">
      <c r="B28" t="s">
        <v>26</v>
      </c>
      <c r="D28" t="s">
        <v>25</v>
      </c>
    </row>
    <row r="31" spans="1:5" x14ac:dyDescent="0.2">
      <c r="A31" s="8" t="s">
        <v>28</v>
      </c>
      <c r="B31" s="8"/>
      <c r="D31" t="s">
        <v>38</v>
      </c>
    </row>
    <row r="32" spans="1:5" x14ac:dyDescent="0.2">
      <c r="A32" s="7"/>
      <c r="B32" s="7"/>
      <c r="D32" t="s">
        <v>39</v>
      </c>
    </row>
    <row r="33" spans="1:7" x14ac:dyDescent="0.2">
      <c r="A33" s="7"/>
      <c r="B33" s="7"/>
    </row>
    <row r="34" spans="1:7" x14ac:dyDescent="0.2">
      <c r="A34" s="8" t="s">
        <v>29</v>
      </c>
      <c r="B34" s="7"/>
      <c r="D34" t="s">
        <v>30</v>
      </c>
    </row>
    <row r="35" spans="1:7" x14ac:dyDescent="0.2">
      <c r="A35" s="7"/>
      <c r="B35" s="7"/>
      <c r="D35" t="s">
        <v>31</v>
      </c>
    </row>
    <row r="36" spans="1:7" x14ac:dyDescent="0.2">
      <c r="D36" t="s">
        <v>32</v>
      </c>
    </row>
    <row r="37" spans="1:7" x14ac:dyDescent="0.2">
      <c r="D37" t="s">
        <v>33</v>
      </c>
    </row>
    <row r="38" spans="1:7" x14ac:dyDescent="0.2">
      <c r="D38" t="s">
        <v>34</v>
      </c>
    </row>
    <row r="39" spans="1:7" x14ac:dyDescent="0.2">
      <c r="D39" t="s">
        <v>35</v>
      </c>
    </row>
    <row r="40" spans="1:7" x14ac:dyDescent="0.2">
      <c r="D40" t="s">
        <v>36</v>
      </c>
    </row>
    <row r="41" spans="1:7" x14ac:dyDescent="0.2">
      <c r="D41" t="s">
        <v>37</v>
      </c>
    </row>
    <row r="43" spans="1:7" ht="15" x14ac:dyDescent="0.25">
      <c r="A43" s="10" t="s">
        <v>56</v>
      </c>
      <c r="D43" t="s">
        <v>57</v>
      </c>
    </row>
    <row r="44" spans="1:7" x14ac:dyDescent="0.2">
      <c r="D44" t="s">
        <v>58</v>
      </c>
    </row>
    <row r="45" spans="1:7" x14ac:dyDescent="0.2">
      <c r="D45" t="s">
        <v>59</v>
      </c>
    </row>
    <row r="46" spans="1:7" x14ac:dyDescent="0.2">
      <c r="D46" t="s">
        <v>60</v>
      </c>
    </row>
    <row r="48" spans="1:7" x14ac:dyDescent="0.2">
      <c r="D48" s="9" t="s">
        <v>61</v>
      </c>
      <c r="E48" s="9"/>
      <c r="F48" s="9"/>
      <c r="G48" s="9"/>
    </row>
    <row r="49" spans="4:7" x14ac:dyDescent="0.2">
      <c r="D49" s="9" t="s">
        <v>62</v>
      </c>
      <c r="E49" s="9"/>
      <c r="F49" s="9"/>
      <c r="G49" s="9"/>
    </row>
    <row r="50" spans="4:7" x14ac:dyDescent="0.2">
      <c r="D50" s="7"/>
      <c r="E50" s="7"/>
      <c r="F50" s="7"/>
      <c r="G50" s="7"/>
    </row>
    <row r="54" spans="4:7" x14ac:dyDescent="0.2">
      <c r="G54">
        <v>2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differentOddEven="1" alignWithMargins="0">
    <oddHeader>&amp;L&amp;"Arial,Kursiv"Reinhard Nocke
Insolvenz- und Schuldnerberater
&amp;C&amp;"Arial,Fett"Vollkostenkalkulation&amp;R&amp;"Arial,Kursiv"Divisionskalkulation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CB247-294D-4767-966C-CD5EA14AA8D7}">
  <sheetPr>
    <tabColor rgb="FFFFFF00"/>
  </sheetPr>
  <dimension ref="B2:G36"/>
  <sheetViews>
    <sheetView showGridLines="0" topLeftCell="A5" workbookViewId="0">
      <selection activeCell="B7" sqref="B7:D36"/>
    </sheetView>
  </sheetViews>
  <sheetFormatPr baseColWidth="10" defaultRowHeight="15" x14ac:dyDescent="0.2"/>
  <cols>
    <col min="1" max="1" width="5.85546875" style="1" customWidth="1"/>
    <col min="2" max="2" width="40.28515625" style="1" customWidth="1"/>
    <col min="3" max="3" width="14.140625" style="1" customWidth="1"/>
    <col min="4" max="4" width="23" style="1" customWidth="1"/>
    <col min="5" max="5" width="5.42578125" style="1" customWidth="1"/>
    <col min="6" max="16384" width="11.42578125" style="1"/>
  </cols>
  <sheetData>
    <row r="2" spans="2:5" ht="16.5" customHeight="1" x14ac:dyDescent="0.2"/>
    <row r="3" spans="2:5" ht="33.75" customHeight="1" x14ac:dyDescent="0.2">
      <c r="B3" s="184" t="s">
        <v>107</v>
      </c>
      <c r="C3" s="184"/>
      <c r="D3" s="185"/>
      <c r="E3" s="185"/>
    </row>
    <row r="4" spans="2:5" ht="20.25" customHeight="1" x14ac:dyDescent="0.2">
      <c r="B4" s="184" t="s">
        <v>110</v>
      </c>
      <c r="C4" s="184"/>
      <c r="D4" s="184"/>
      <c r="E4" s="28"/>
    </row>
    <row r="5" spans="2:5" ht="15" customHeight="1" x14ac:dyDescent="0.2">
      <c r="B5" s="186" t="s">
        <v>109</v>
      </c>
      <c r="C5" s="186"/>
      <c r="D5" s="186"/>
    </row>
    <row r="6" spans="2:5" ht="5.25" customHeight="1" thickBot="1" x14ac:dyDescent="0.25">
      <c r="B6" s="98"/>
      <c r="C6" s="98"/>
      <c r="D6" s="98"/>
    </row>
    <row r="7" spans="2:5" ht="20.100000000000001" customHeight="1" thickBot="1" x14ac:dyDescent="0.3">
      <c r="B7" s="78" t="s">
        <v>15</v>
      </c>
      <c r="C7" s="79"/>
      <c r="D7" s="80"/>
    </row>
    <row r="8" spans="2:5" ht="20.100000000000001" customHeight="1" x14ac:dyDescent="0.25">
      <c r="B8" s="81" t="s">
        <v>2</v>
      </c>
      <c r="C8" s="82"/>
      <c r="D8" s="83"/>
    </row>
    <row r="9" spans="2:5" ht="11.25" customHeight="1" x14ac:dyDescent="0.2">
      <c r="B9" s="84"/>
      <c r="C9" s="85"/>
      <c r="D9" s="86"/>
    </row>
    <row r="10" spans="2:5" ht="20.100000000000001" customHeight="1" x14ac:dyDescent="0.2">
      <c r="B10" s="87" t="s">
        <v>3</v>
      </c>
      <c r="C10" s="88"/>
      <c r="D10" s="99">
        <v>65000</v>
      </c>
    </row>
    <row r="11" spans="2:5" ht="11.25" customHeight="1" x14ac:dyDescent="0.2">
      <c r="B11" s="87"/>
      <c r="C11" s="88"/>
      <c r="D11" s="89"/>
    </row>
    <row r="12" spans="2:5" ht="21" customHeight="1" x14ac:dyDescent="0.25">
      <c r="B12" s="90" t="s">
        <v>68</v>
      </c>
      <c r="C12" s="91"/>
      <c r="D12" s="89"/>
    </row>
    <row r="13" spans="2:5" ht="20.100000000000001" customHeight="1" x14ac:dyDescent="0.2">
      <c r="B13" s="87" t="s">
        <v>69</v>
      </c>
      <c r="C13" s="88"/>
      <c r="D13" s="31">
        <v>140000</v>
      </c>
    </row>
    <row r="14" spans="2:5" ht="20.100000000000001" customHeight="1" x14ac:dyDescent="0.2">
      <c r="B14" s="87" t="s">
        <v>70</v>
      </c>
      <c r="C14" s="88"/>
      <c r="D14" s="31">
        <v>15000</v>
      </c>
    </row>
    <row r="15" spans="2:5" ht="20.100000000000001" customHeight="1" x14ac:dyDescent="0.2">
      <c r="B15" s="87" t="s">
        <v>71</v>
      </c>
      <c r="C15" s="88"/>
      <c r="D15" s="31">
        <v>10000</v>
      </c>
    </row>
    <row r="16" spans="2:5" ht="20.100000000000001" customHeight="1" x14ac:dyDescent="0.2">
      <c r="B16" s="87" t="s">
        <v>72</v>
      </c>
      <c r="C16" s="88"/>
      <c r="D16" s="31">
        <v>7500</v>
      </c>
    </row>
    <row r="17" spans="2:7" ht="20.100000000000001" customHeight="1" x14ac:dyDescent="0.2">
      <c r="B17" s="87" t="s">
        <v>0</v>
      </c>
      <c r="C17" s="88"/>
      <c r="D17" s="31">
        <v>20000</v>
      </c>
    </row>
    <row r="18" spans="2:7" ht="20.100000000000001" customHeight="1" x14ac:dyDescent="0.2">
      <c r="B18" s="87" t="s">
        <v>1</v>
      </c>
      <c r="C18" s="88"/>
      <c r="D18" s="31">
        <v>8000</v>
      </c>
    </row>
    <row r="19" spans="2:7" ht="20.100000000000001" customHeight="1" x14ac:dyDescent="0.2">
      <c r="B19" s="87" t="s">
        <v>73</v>
      </c>
      <c r="C19" s="88"/>
      <c r="D19" s="31">
        <v>7000</v>
      </c>
    </row>
    <row r="20" spans="2:7" ht="20.100000000000001" customHeight="1" x14ac:dyDescent="0.2">
      <c r="B20" s="87" t="s">
        <v>74</v>
      </c>
      <c r="C20" s="88"/>
      <c r="D20" s="31">
        <v>9500</v>
      </c>
    </row>
    <row r="21" spans="2:7" ht="20.100000000000001" customHeight="1" x14ac:dyDescent="0.2">
      <c r="B21" s="87" t="s">
        <v>76</v>
      </c>
      <c r="C21" s="88"/>
      <c r="D21" s="32">
        <v>11500</v>
      </c>
    </row>
    <row r="22" spans="2:7" ht="20.100000000000001" customHeight="1" x14ac:dyDescent="0.25">
      <c r="B22" s="92" t="s">
        <v>77</v>
      </c>
      <c r="C22" s="93"/>
      <c r="D22" s="94">
        <f>SUM(D13:D21)</f>
        <v>228500</v>
      </c>
      <c r="G22" s="33"/>
    </row>
    <row r="23" spans="2:7" ht="20.100000000000001" customHeight="1" x14ac:dyDescent="0.25">
      <c r="B23" s="92"/>
      <c r="C23" s="93"/>
      <c r="D23" s="94"/>
    </row>
    <row r="24" spans="2:7" ht="19.5" customHeight="1" x14ac:dyDescent="0.25">
      <c r="B24" s="90" t="s">
        <v>79</v>
      </c>
      <c r="C24" s="91"/>
      <c r="D24" s="89"/>
    </row>
    <row r="25" spans="2:7" ht="9.75" customHeight="1" x14ac:dyDescent="0.25">
      <c r="B25" s="90"/>
      <c r="C25" s="91"/>
      <c r="D25" s="89"/>
    </row>
    <row r="26" spans="2:7" ht="20.100000000000001" customHeight="1" x14ac:dyDescent="0.2">
      <c r="B26" s="87" t="s">
        <v>80</v>
      </c>
      <c r="C26" s="88"/>
      <c r="D26" s="31">
        <v>60000</v>
      </c>
    </row>
    <row r="27" spans="2:7" ht="20.100000000000001" customHeight="1" x14ac:dyDescent="0.2">
      <c r="B27" s="87" t="s">
        <v>86</v>
      </c>
      <c r="C27" s="88"/>
      <c r="D27" s="31">
        <v>15000</v>
      </c>
    </row>
    <row r="28" spans="2:7" ht="20.100000000000001" customHeight="1" x14ac:dyDescent="0.2">
      <c r="B28" s="87" t="s">
        <v>87</v>
      </c>
      <c r="C28" s="88"/>
      <c r="D28" s="31">
        <v>15000</v>
      </c>
    </row>
    <row r="29" spans="2:7" ht="20.100000000000001" customHeight="1" x14ac:dyDescent="0.2">
      <c r="B29" s="87" t="s">
        <v>85</v>
      </c>
      <c r="C29" s="88"/>
      <c r="D29" s="31">
        <v>15000</v>
      </c>
    </row>
    <row r="30" spans="2:7" ht="20.100000000000001" customHeight="1" x14ac:dyDescent="0.2">
      <c r="B30" s="87" t="s">
        <v>105</v>
      </c>
      <c r="C30" s="88"/>
      <c r="D30" s="31"/>
    </row>
    <row r="31" spans="2:7" ht="20.100000000000001" customHeight="1" x14ac:dyDescent="0.2">
      <c r="B31" s="87" t="s">
        <v>89</v>
      </c>
      <c r="C31" s="88"/>
      <c r="D31" s="31"/>
    </row>
    <row r="32" spans="2:7" ht="20.100000000000001" customHeight="1" x14ac:dyDescent="0.2">
      <c r="B32" s="87" t="s">
        <v>88</v>
      </c>
      <c r="C32" s="88"/>
      <c r="D32" s="31">
        <v>5000</v>
      </c>
    </row>
    <row r="33" spans="2:5" ht="20.100000000000001" customHeight="1" x14ac:dyDescent="0.2">
      <c r="B33" s="87" t="s">
        <v>124</v>
      </c>
      <c r="C33" s="88"/>
      <c r="D33" s="31">
        <v>20000</v>
      </c>
    </row>
    <row r="34" spans="2:5" ht="20.100000000000001" customHeight="1" x14ac:dyDescent="0.25">
      <c r="B34" s="90" t="s">
        <v>84</v>
      </c>
      <c r="C34" s="91"/>
      <c r="D34" s="94">
        <f>SUM(D26:D33)</f>
        <v>130000</v>
      </c>
      <c r="E34" s="34"/>
    </row>
    <row r="35" spans="2:5" ht="20.100000000000001" customHeight="1" x14ac:dyDescent="0.25">
      <c r="B35" s="87"/>
      <c r="C35" s="88"/>
      <c r="D35" s="89"/>
      <c r="E35" s="35"/>
    </row>
    <row r="36" spans="2:5" ht="20.100000000000001" customHeight="1" thickBot="1" x14ac:dyDescent="0.3">
      <c r="B36" s="95" t="s">
        <v>67</v>
      </c>
      <c r="C36" s="96"/>
      <c r="D36" s="97">
        <f>D10+D22+D34</f>
        <v>423500</v>
      </c>
    </row>
  </sheetData>
  <mergeCells count="3">
    <mergeCell ref="B3:E3"/>
    <mergeCell ref="B4:D4"/>
    <mergeCell ref="B5:D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5E765-30B1-419C-AAF0-37282A2688E1}">
  <sheetPr>
    <tabColor rgb="FFFFFF00"/>
  </sheetPr>
  <dimension ref="B2:I44"/>
  <sheetViews>
    <sheetView showGridLines="0" topLeftCell="A8" workbookViewId="0">
      <selection activeCell="C6" sqref="C6:H42"/>
    </sheetView>
  </sheetViews>
  <sheetFormatPr baseColWidth="10" defaultRowHeight="12.75" x14ac:dyDescent="0.2"/>
  <cols>
    <col min="1" max="1" width="1.28515625" customWidth="1"/>
    <col min="2" max="2" width="3.140625" customWidth="1"/>
    <col min="3" max="3" width="10.42578125" customWidth="1"/>
    <col min="4" max="4" width="14" customWidth="1"/>
    <col min="6" max="6" width="14" customWidth="1"/>
    <col min="7" max="7" width="9.42578125" customWidth="1"/>
    <col min="8" max="8" width="15.28515625" customWidth="1"/>
    <col min="9" max="9" width="2.5703125" customWidth="1"/>
  </cols>
  <sheetData>
    <row r="2" spans="2:9" ht="24" customHeight="1" x14ac:dyDescent="0.2">
      <c r="B2" s="27"/>
      <c r="C2" s="181" t="s">
        <v>90</v>
      </c>
      <c r="D2" s="182"/>
      <c r="E2" s="182"/>
      <c r="F2" s="182"/>
      <c r="G2" s="182"/>
      <c r="H2" s="182"/>
      <c r="I2" s="17"/>
    </row>
    <row r="3" spans="2:9" ht="22.5" customHeight="1" x14ac:dyDescent="0.2">
      <c r="B3" s="27"/>
      <c r="C3" s="182" t="s">
        <v>108</v>
      </c>
      <c r="D3" s="182"/>
      <c r="E3" s="182"/>
      <c r="F3" s="182"/>
      <c r="G3" s="182"/>
      <c r="H3" s="182"/>
      <c r="I3" s="17"/>
    </row>
    <row r="4" spans="2:9" ht="15" customHeight="1" x14ac:dyDescent="0.2">
      <c r="B4" s="27"/>
      <c r="C4" s="182" t="s">
        <v>109</v>
      </c>
      <c r="D4" s="182"/>
      <c r="E4" s="182"/>
      <c r="F4" s="182"/>
      <c r="G4" s="182"/>
      <c r="H4" s="182"/>
      <c r="I4" s="17"/>
    </row>
    <row r="5" spans="2:9" ht="15" customHeight="1" thickBot="1" x14ac:dyDescent="0.25">
      <c r="B5" s="27"/>
      <c r="C5" s="67"/>
      <c r="D5" s="67"/>
      <c r="E5" s="67"/>
      <c r="F5" s="67"/>
      <c r="G5" s="67"/>
      <c r="H5" s="67"/>
      <c r="I5" s="17"/>
    </row>
    <row r="6" spans="2:9" ht="15.75" x14ac:dyDescent="0.25">
      <c r="C6" s="37" t="s">
        <v>66</v>
      </c>
      <c r="D6" s="38"/>
      <c r="E6" s="38"/>
      <c r="F6" s="38"/>
      <c r="G6" s="39"/>
      <c r="H6" s="29"/>
    </row>
    <row r="7" spans="2:9" ht="15.75" x14ac:dyDescent="0.25">
      <c r="C7" s="50"/>
      <c r="D7" s="51"/>
      <c r="E7" s="51"/>
      <c r="F7" s="51"/>
      <c r="G7" s="52"/>
      <c r="H7" s="49"/>
    </row>
    <row r="8" spans="2:9" ht="12.75" customHeight="1" x14ac:dyDescent="0.2">
      <c r="C8" s="40"/>
      <c r="D8" s="36" t="s">
        <v>4</v>
      </c>
      <c r="E8" s="36"/>
      <c r="F8" s="36"/>
      <c r="G8" s="36"/>
      <c r="H8" s="41">
        <v>365</v>
      </c>
    </row>
    <row r="9" spans="2:9" ht="10.5" customHeight="1" x14ac:dyDescent="0.2">
      <c r="C9" s="40"/>
      <c r="D9" s="36"/>
      <c r="E9" s="36"/>
      <c r="F9" s="36"/>
      <c r="G9" s="36"/>
      <c r="H9" s="41"/>
    </row>
    <row r="10" spans="2:9" ht="17.100000000000001" customHeight="1" x14ac:dyDescent="0.2">
      <c r="C10" s="40"/>
      <c r="D10" s="54" t="s">
        <v>10</v>
      </c>
      <c r="E10" s="36"/>
      <c r="F10" s="36"/>
      <c r="G10" s="36"/>
      <c r="H10" s="41">
        <v>105</v>
      </c>
    </row>
    <row r="11" spans="2:9" ht="11.25" customHeight="1" x14ac:dyDescent="0.2">
      <c r="C11" s="40"/>
      <c r="D11" s="54"/>
      <c r="E11" s="36"/>
      <c r="F11" s="36"/>
      <c r="G11" s="36"/>
      <c r="H11" s="41"/>
    </row>
    <row r="12" spans="2:9" ht="17.100000000000001" customHeight="1" x14ac:dyDescent="0.2">
      <c r="C12" s="40"/>
      <c r="D12" s="54" t="s">
        <v>5</v>
      </c>
      <c r="E12" s="36"/>
      <c r="F12" s="36"/>
      <c r="G12" s="36"/>
      <c r="H12" s="41">
        <f>H8-H10</f>
        <v>260</v>
      </c>
    </row>
    <row r="13" spans="2:9" ht="17.100000000000001" customHeight="1" x14ac:dyDescent="0.2">
      <c r="C13" s="40"/>
      <c r="D13" s="54"/>
      <c r="E13" s="36"/>
      <c r="F13" s="36"/>
      <c r="G13" s="36"/>
      <c r="H13" s="41"/>
    </row>
    <row r="14" spans="2:9" ht="17.100000000000001" customHeight="1" x14ac:dyDescent="0.2">
      <c r="C14" s="40"/>
      <c r="D14" s="55" t="s">
        <v>6</v>
      </c>
      <c r="E14" s="52"/>
      <c r="F14" s="52"/>
      <c r="G14" s="52"/>
      <c r="H14" s="31">
        <v>11</v>
      </c>
    </row>
    <row r="15" spans="2:9" ht="17.100000000000001" customHeight="1" x14ac:dyDescent="0.2">
      <c r="C15" s="40"/>
      <c r="D15" s="55"/>
      <c r="E15" s="52"/>
      <c r="F15" s="52"/>
      <c r="G15" s="52"/>
      <c r="H15" s="53"/>
    </row>
    <row r="16" spans="2:9" ht="13.5" customHeight="1" x14ac:dyDescent="0.2">
      <c r="C16" s="40"/>
      <c r="D16" s="55" t="s">
        <v>7</v>
      </c>
      <c r="E16" s="52"/>
      <c r="F16" s="52"/>
      <c r="G16" s="52"/>
      <c r="H16" s="31">
        <v>30</v>
      </c>
    </row>
    <row r="17" spans="3:9" ht="13.5" customHeight="1" x14ac:dyDescent="0.2">
      <c r="C17" s="40"/>
      <c r="D17" s="55"/>
      <c r="E17" s="52"/>
      <c r="F17" s="52"/>
      <c r="G17" s="52"/>
      <c r="H17" s="53"/>
    </row>
    <row r="18" spans="3:9" ht="13.5" customHeight="1" x14ac:dyDescent="0.2">
      <c r="C18" s="40"/>
      <c r="D18" s="55" t="s">
        <v>13</v>
      </c>
      <c r="E18" s="52"/>
      <c r="F18" s="52"/>
      <c r="G18" s="52"/>
      <c r="H18" s="31">
        <v>10</v>
      </c>
    </row>
    <row r="19" spans="3:9" ht="13.5" customHeight="1" x14ac:dyDescent="0.2">
      <c r="C19" s="40"/>
      <c r="D19" s="55"/>
      <c r="E19" s="52"/>
      <c r="F19" s="52"/>
      <c r="G19" s="52"/>
      <c r="H19" s="53"/>
    </row>
    <row r="20" spans="3:9" ht="17.100000000000001" customHeight="1" x14ac:dyDescent="0.2">
      <c r="C20" s="40"/>
      <c r="D20" s="55" t="s">
        <v>8</v>
      </c>
      <c r="E20" s="52"/>
      <c r="F20" s="52"/>
      <c r="G20" s="52"/>
      <c r="H20" s="42">
        <v>3</v>
      </c>
    </row>
    <row r="21" spans="3:9" ht="17.100000000000001" customHeight="1" x14ac:dyDescent="0.2">
      <c r="C21" s="40"/>
      <c r="D21" s="55"/>
      <c r="E21" s="52"/>
      <c r="F21" s="52"/>
      <c r="G21" s="52"/>
      <c r="H21" s="43"/>
    </row>
    <row r="22" spans="3:9" ht="17.100000000000001" customHeight="1" x14ac:dyDescent="0.2">
      <c r="C22" s="40"/>
      <c r="D22" s="54" t="s">
        <v>9</v>
      </c>
      <c r="E22" s="36"/>
      <c r="F22" s="36"/>
      <c r="G22" s="36"/>
      <c r="H22" s="41">
        <f>H12-H14-H16-H18-H20</f>
        <v>206</v>
      </c>
    </row>
    <row r="23" spans="3:9" ht="17.100000000000001" customHeight="1" x14ac:dyDescent="0.2">
      <c r="C23" s="40"/>
      <c r="D23" s="54"/>
      <c r="E23" s="36"/>
      <c r="F23" s="36"/>
      <c r="G23" s="36"/>
      <c r="H23" s="41"/>
    </row>
    <row r="24" spans="3:9" ht="17.100000000000001" customHeight="1" x14ac:dyDescent="0.2">
      <c r="C24" s="40"/>
      <c r="D24" s="52" t="s">
        <v>11</v>
      </c>
      <c r="E24" s="52"/>
      <c r="F24" s="52"/>
      <c r="G24" s="52"/>
      <c r="H24" s="31">
        <v>8</v>
      </c>
    </row>
    <row r="25" spans="3:9" ht="17.100000000000001" customHeight="1" x14ac:dyDescent="0.2">
      <c r="C25" s="40"/>
      <c r="D25" s="52"/>
      <c r="E25" s="52"/>
      <c r="F25" s="52"/>
      <c r="G25" s="52"/>
      <c r="H25" s="53"/>
    </row>
    <row r="26" spans="3:9" ht="17.100000000000001" customHeight="1" x14ac:dyDescent="0.25">
      <c r="C26" s="40"/>
      <c r="D26" s="68" t="s">
        <v>41</v>
      </c>
      <c r="E26" s="69"/>
      <c r="F26" s="69"/>
      <c r="G26" s="69"/>
      <c r="H26" s="70">
        <f>H22*H24</f>
        <v>1648</v>
      </c>
      <c r="I26" s="18"/>
    </row>
    <row r="27" spans="3:9" ht="17.100000000000001" customHeight="1" x14ac:dyDescent="0.2">
      <c r="C27" s="40"/>
      <c r="D27" s="54"/>
      <c r="E27" s="36"/>
      <c r="F27" s="36"/>
      <c r="G27" s="36"/>
      <c r="H27" s="41"/>
    </row>
    <row r="28" spans="3:9" ht="17.100000000000001" customHeight="1" x14ac:dyDescent="0.25">
      <c r="C28" s="40"/>
      <c r="D28" s="71" t="s">
        <v>75</v>
      </c>
      <c r="E28" s="71"/>
      <c r="F28" s="52"/>
      <c r="G28" s="52"/>
      <c r="H28" s="41"/>
    </row>
    <row r="29" spans="3:9" ht="17.100000000000001" customHeight="1" x14ac:dyDescent="0.25">
      <c r="C29" s="40"/>
      <c r="D29" s="56"/>
      <c r="E29" s="56"/>
      <c r="F29" s="52"/>
      <c r="G29" s="52"/>
      <c r="H29" s="41"/>
    </row>
    <row r="30" spans="3:9" ht="17.100000000000001" customHeight="1" x14ac:dyDescent="0.2">
      <c r="C30" s="40"/>
      <c r="D30" s="52" t="s">
        <v>78</v>
      </c>
      <c r="E30" s="52"/>
      <c r="F30" s="52"/>
      <c r="G30" s="44">
        <v>0.25</v>
      </c>
      <c r="H30" s="41">
        <f>H26*G30</f>
        <v>412</v>
      </c>
    </row>
    <row r="31" spans="3:9" ht="9.75" customHeight="1" x14ac:dyDescent="0.2">
      <c r="C31" s="40"/>
      <c r="D31" s="52"/>
      <c r="E31" s="52"/>
      <c r="F31" s="52"/>
      <c r="G31" s="45"/>
      <c r="H31" s="41"/>
    </row>
    <row r="32" spans="3:9" ht="17.100000000000001" customHeight="1" x14ac:dyDescent="0.2">
      <c r="C32" s="40"/>
      <c r="D32" s="54" t="s">
        <v>12</v>
      </c>
      <c r="E32" s="36"/>
      <c r="F32" s="36"/>
      <c r="G32" s="36"/>
      <c r="H32" s="41">
        <f>H26-H30</f>
        <v>1236</v>
      </c>
    </row>
    <row r="33" spans="2:9" ht="17.100000000000001" customHeight="1" x14ac:dyDescent="0.2">
      <c r="C33" s="40"/>
      <c r="D33" s="52"/>
      <c r="E33" s="52"/>
      <c r="F33" s="52"/>
      <c r="G33" s="52"/>
      <c r="H33" s="41"/>
    </row>
    <row r="34" spans="2:9" ht="17.100000000000001" customHeight="1" x14ac:dyDescent="0.2">
      <c r="C34" s="40"/>
      <c r="D34" s="52" t="s">
        <v>40</v>
      </c>
      <c r="E34" s="52"/>
      <c r="F34" s="52"/>
      <c r="G34" s="52"/>
      <c r="H34" s="41"/>
    </row>
    <row r="35" spans="2:9" ht="17.100000000000001" customHeight="1" x14ac:dyDescent="0.2">
      <c r="C35" s="30"/>
      <c r="D35" s="52"/>
      <c r="E35" s="52"/>
      <c r="F35" s="52"/>
      <c r="G35" s="52"/>
      <c r="H35" s="41"/>
    </row>
    <row r="36" spans="2:9" ht="17.100000000000001" customHeight="1" x14ac:dyDescent="0.25">
      <c r="C36" s="30"/>
      <c r="D36" s="52"/>
      <c r="E36" s="57" t="s">
        <v>81</v>
      </c>
      <c r="F36" s="56"/>
      <c r="G36" s="52"/>
      <c r="H36" s="41"/>
    </row>
    <row r="37" spans="2:9" ht="17.100000000000001" customHeight="1" x14ac:dyDescent="0.2">
      <c r="C37" s="46">
        <v>1</v>
      </c>
      <c r="D37" s="36" t="s">
        <v>64</v>
      </c>
      <c r="E37" s="179">
        <v>0.5</v>
      </c>
      <c r="F37" s="183"/>
      <c r="G37" s="52">
        <f>C37*E37</f>
        <v>0.5</v>
      </c>
      <c r="H37" s="41"/>
    </row>
    <row r="38" spans="2:9" ht="17.100000000000001" customHeight="1" x14ac:dyDescent="0.2">
      <c r="C38" s="47">
        <v>3</v>
      </c>
      <c r="D38" s="36" t="s">
        <v>82</v>
      </c>
      <c r="E38" s="179">
        <v>1</v>
      </c>
      <c r="F38" s="183"/>
      <c r="G38" s="52">
        <f>C38*E38</f>
        <v>3</v>
      </c>
      <c r="H38" s="41"/>
    </row>
    <row r="39" spans="2:9" ht="17.100000000000001" customHeight="1" x14ac:dyDescent="0.2">
      <c r="C39" s="47">
        <v>1</v>
      </c>
      <c r="D39" s="36" t="s">
        <v>83</v>
      </c>
      <c r="E39" s="179">
        <v>0.5</v>
      </c>
      <c r="F39" s="180"/>
      <c r="G39" s="48">
        <f>C39*E39</f>
        <v>0.5</v>
      </c>
      <c r="H39" s="49"/>
    </row>
    <row r="40" spans="2:9" ht="15.75" customHeight="1" x14ac:dyDescent="0.25">
      <c r="C40" s="40"/>
      <c r="D40" s="36"/>
      <c r="E40" s="58"/>
      <c r="F40" s="59"/>
      <c r="G40" s="60">
        <f>G37+G38+G39</f>
        <v>4</v>
      </c>
      <c r="H40" s="49"/>
    </row>
    <row r="41" spans="2:9" ht="13.5" thickBot="1" x14ac:dyDescent="0.25">
      <c r="C41" s="26"/>
      <c r="D41" s="61"/>
      <c r="E41" s="62"/>
      <c r="F41" s="63"/>
      <c r="G41" s="64"/>
      <c r="H41" s="76"/>
    </row>
    <row r="42" spans="2:9" ht="16.5" thickBot="1" x14ac:dyDescent="0.3">
      <c r="C42" s="26"/>
      <c r="D42" s="72" t="s">
        <v>91</v>
      </c>
      <c r="E42" s="73"/>
      <c r="F42" s="74"/>
      <c r="G42" s="75"/>
      <c r="H42" s="77">
        <f>G40*H32</f>
        <v>4944</v>
      </c>
    </row>
    <row r="43" spans="2:9" x14ac:dyDescent="0.2">
      <c r="B43" s="20"/>
      <c r="C43" s="20"/>
      <c r="D43" s="19"/>
      <c r="E43" s="21"/>
      <c r="F43" s="20"/>
      <c r="G43" s="22"/>
      <c r="H43" s="23"/>
    </row>
    <row r="44" spans="2:9" ht="15" x14ac:dyDescent="0.25">
      <c r="B44" s="25"/>
      <c r="C44" s="25"/>
      <c r="D44" s="25"/>
      <c r="E44" s="25"/>
      <c r="F44" s="25"/>
      <c r="G44" s="25"/>
      <c r="H44" s="24"/>
      <c r="I44" s="25"/>
    </row>
  </sheetData>
  <mergeCells count="6">
    <mergeCell ref="E39:F39"/>
    <mergeCell ref="C2:H2"/>
    <mergeCell ref="C3:H3"/>
    <mergeCell ref="C4:H4"/>
    <mergeCell ref="E37:F37"/>
    <mergeCell ref="E38:F38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BE45A-FA8B-4287-91EB-8746502BBFCD}">
  <sheetPr>
    <tabColor rgb="FF7030A0"/>
  </sheetPr>
  <dimension ref="A1:L111"/>
  <sheetViews>
    <sheetView showGridLines="0" topLeftCell="A15" zoomScale="85" zoomScaleNormal="85" workbookViewId="0">
      <selection activeCell="A36" sqref="A36:F43"/>
    </sheetView>
  </sheetViews>
  <sheetFormatPr baseColWidth="10" defaultColWidth="9.42578125" defaultRowHeight="14.25" x14ac:dyDescent="0.2"/>
  <cols>
    <col min="1" max="1" width="34.28515625" style="65" customWidth="1"/>
    <col min="2" max="2" width="13.85546875" style="65" bestFit="1" customWidth="1"/>
    <col min="3" max="3" width="10.28515625" style="65" customWidth="1"/>
    <col min="4" max="4" width="11" style="65" customWidth="1"/>
    <col min="5" max="5" width="13.5703125" style="65" customWidth="1"/>
    <col min="6" max="6" width="15.140625" style="65" customWidth="1"/>
    <col min="7" max="11" width="9.42578125" style="65"/>
    <col min="12" max="12" width="10.42578125" style="65" bestFit="1" customWidth="1"/>
    <col min="13" max="16384" width="9.42578125" style="65"/>
  </cols>
  <sheetData>
    <row r="1" spans="1:6" ht="15.75" thickBot="1" x14ac:dyDescent="0.3">
      <c r="A1" s="187" t="s">
        <v>92</v>
      </c>
      <c r="B1" s="188"/>
      <c r="C1" s="188"/>
      <c r="D1" s="188"/>
      <c r="E1" s="188"/>
      <c r="F1" s="188"/>
    </row>
    <row r="2" spans="1:6" ht="30" x14ac:dyDescent="0.25">
      <c r="A2" s="143"/>
      <c r="B2" s="144" t="s">
        <v>93</v>
      </c>
      <c r="C2" s="189" t="s">
        <v>94</v>
      </c>
      <c r="D2" s="190"/>
      <c r="E2" s="144" t="s">
        <v>131</v>
      </c>
      <c r="F2" s="145" t="s">
        <v>127</v>
      </c>
    </row>
    <row r="3" spans="1:6" ht="15.75" customHeight="1" x14ac:dyDescent="0.2">
      <c r="A3" s="146"/>
      <c r="B3" s="109"/>
      <c r="C3" s="110" t="s">
        <v>112</v>
      </c>
      <c r="D3" s="110" t="s">
        <v>126</v>
      </c>
      <c r="E3" s="111"/>
      <c r="F3" s="147"/>
    </row>
    <row r="4" spans="1:6" ht="30" customHeight="1" x14ac:dyDescent="0.2">
      <c r="A4" s="146" t="s">
        <v>95</v>
      </c>
      <c r="B4" s="122">
        <f>'Planung Kosten Erlöse Muster'!D36</f>
        <v>423500</v>
      </c>
      <c r="C4" s="121"/>
      <c r="D4" s="114"/>
      <c r="E4" s="113"/>
      <c r="F4" s="148"/>
    </row>
    <row r="5" spans="1:6" ht="21.75" customHeight="1" x14ac:dyDescent="0.2">
      <c r="A5" s="149" t="s">
        <v>96</v>
      </c>
      <c r="B5" s="123">
        <f>'Planung Kosten Erlöse Muster'!D10</f>
        <v>65000</v>
      </c>
      <c r="C5" s="139">
        <v>100</v>
      </c>
      <c r="D5" s="140">
        <f>100-C5</f>
        <v>0</v>
      </c>
      <c r="E5" s="112">
        <f>B5*C5/100</f>
        <v>65000</v>
      </c>
      <c r="F5" s="150">
        <f>B5*D5/100</f>
        <v>0</v>
      </c>
    </row>
    <row r="6" spans="1:6" ht="18.95" customHeight="1" x14ac:dyDescent="0.2">
      <c r="A6" s="149" t="s">
        <v>99</v>
      </c>
      <c r="B6" s="123">
        <f>'Planung Kosten Erlöse Muster'!D13</f>
        <v>140000</v>
      </c>
      <c r="C6" s="141">
        <v>30</v>
      </c>
      <c r="D6" s="140">
        <f>100-C6</f>
        <v>70</v>
      </c>
      <c r="E6" s="112">
        <f t="shared" ref="E6:E15" si="0">B6*C6/100</f>
        <v>42000</v>
      </c>
      <c r="F6" s="150">
        <f t="shared" ref="F6:F15" si="1">B6*D6/100</f>
        <v>98000</v>
      </c>
    </row>
    <row r="7" spans="1:6" ht="18.95" customHeight="1" x14ac:dyDescent="0.2">
      <c r="A7" s="149" t="s">
        <v>70</v>
      </c>
      <c r="B7" s="123">
        <f>'Planung Kosten Erlöse Muster'!D14</f>
        <v>15000</v>
      </c>
      <c r="C7" s="139">
        <v>80</v>
      </c>
      <c r="D7" s="140">
        <f t="shared" ref="D7:D14" si="2">100-C7</f>
        <v>20</v>
      </c>
      <c r="E7" s="112">
        <f t="shared" si="0"/>
        <v>12000</v>
      </c>
      <c r="F7" s="150">
        <f t="shared" si="1"/>
        <v>3000</v>
      </c>
    </row>
    <row r="8" spans="1:6" ht="18.95" customHeight="1" x14ac:dyDescent="0.2">
      <c r="A8" s="149" t="s">
        <v>100</v>
      </c>
      <c r="B8" s="123">
        <f>'Planung Kosten Erlöse Muster'!D15</f>
        <v>10000</v>
      </c>
      <c r="C8" s="141">
        <v>20</v>
      </c>
      <c r="D8" s="140">
        <f t="shared" si="2"/>
        <v>80</v>
      </c>
      <c r="E8" s="112">
        <f t="shared" si="0"/>
        <v>2000</v>
      </c>
      <c r="F8" s="150">
        <f t="shared" si="1"/>
        <v>8000</v>
      </c>
    </row>
    <row r="9" spans="1:6" ht="18.95" customHeight="1" x14ac:dyDescent="0.2">
      <c r="A9" s="149" t="s">
        <v>101</v>
      </c>
      <c r="B9" s="123">
        <f>'Planung Kosten Erlöse Muster'!D16</f>
        <v>7500</v>
      </c>
      <c r="C9" s="141">
        <v>60</v>
      </c>
      <c r="D9" s="140">
        <f t="shared" si="2"/>
        <v>40</v>
      </c>
      <c r="E9" s="112">
        <f t="shared" si="0"/>
        <v>4500</v>
      </c>
      <c r="F9" s="150">
        <f t="shared" si="1"/>
        <v>3000</v>
      </c>
    </row>
    <row r="10" spans="1:6" ht="18.95" customHeight="1" x14ac:dyDescent="0.2">
      <c r="A10" s="149" t="s">
        <v>0</v>
      </c>
      <c r="B10" s="123">
        <f>'Planung Kosten Erlöse Muster'!D17</f>
        <v>20000</v>
      </c>
      <c r="C10" s="141">
        <v>50</v>
      </c>
      <c r="D10" s="140">
        <f t="shared" si="2"/>
        <v>50</v>
      </c>
      <c r="E10" s="112">
        <f t="shared" si="0"/>
        <v>10000</v>
      </c>
      <c r="F10" s="150">
        <f t="shared" si="1"/>
        <v>10000</v>
      </c>
    </row>
    <row r="11" spans="1:6" ht="18.95" customHeight="1" x14ac:dyDescent="0.2">
      <c r="A11" s="149" t="s">
        <v>1</v>
      </c>
      <c r="B11" s="123">
        <f>'Planung Kosten Erlöse Muster'!D18</f>
        <v>8000</v>
      </c>
      <c r="C11" s="139">
        <v>60</v>
      </c>
      <c r="D11" s="140">
        <f t="shared" si="2"/>
        <v>40</v>
      </c>
      <c r="E11" s="112">
        <f t="shared" si="0"/>
        <v>4800</v>
      </c>
      <c r="F11" s="150">
        <f t="shared" si="1"/>
        <v>3200</v>
      </c>
    </row>
    <row r="12" spans="1:6" ht="18.95" customHeight="1" x14ac:dyDescent="0.2">
      <c r="A12" s="149" t="s">
        <v>102</v>
      </c>
      <c r="B12" s="123">
        <f>'Planung Kosten Erlöse Muster'!D19</f>
        <v>7000</v>
      </c>
      <c r="C12" s="141">
        <v>70</v>
      </c>
      <c r="D12" s="140">
        <f t="shared" si="2"/>
        <v>30</v>
      </c>
      <c r="E12" s="112">
        <f t="shared" si="0"/>
        <v>4900</v>
      </c>
      <c r="F12" s="150">
        <f t="shared" si="1"/>
        <v>2100</v>
      </c>
    </row>
    <row r="13" spans="1:6" ht="18.95" customHeight="1" x14ac:dyDescent="0.2">
      <c r="A13" s="149" t="s">
        <v>103</v>
      </c>
      <c r="B13" s="123">
        <f>'Planung Kosten Erlöse Muster'!D20</f>
        <v>9500</v>
      </c>
      <c r="C13" s="139">
        <v>70</v>
      </c>
      <c r="D13" s="140">
        <f t="shared" si="2"/>
        <v>30</v>
      </c>
      <c r="E13" s="112">
        <f t="shared" si="0"/>
        <v>6650</v>
      </c>
      <c r="F13" s="150">
        <f t="shared" si="1"/>
        <v>2850</v>
      </c>
    </row>
    <row r="14" spans="1:6" ht="18.95" customHeight="1" x14ac:dyDescent="0.2">
      <c r="A14" s="149" t="s">
        <v>76</v>
      </c>
      <c r="B14" s="123">
        <f>'Planung Kosten Erlöse Muster'!D21</f>
        <v>11500</v>
      </c>
      <c r="C14" s="151">
        <v>60</v>
      </c>
      <c r="D14" s="142">
        <f t="shared" si="2"/>
        <v>40</v>
      </c>
      <c r="E14" s="112">
        <f t="shared" si="0"/>
        <v>6900</v>
      </c>
      <c r="F14" s="150">
        <f t="shared" si="1"/>
        <v>4600</v>
      </c>
    </row>
    <row r="15" spans="1:6" ht="18.95" customHeight="1" x14ac:dyDescent="0.2">
      <c r="A15" s="149" t="s">
        <v>106</v>
      </c>
      <c r="B15" s="123">
        <f>'Planung Kosten Erlöse Muster'!D26</f>
        <v>60000</v>
      </c>
      <c r="C15" s="139">
        <v>0</v>
      </c>
      <c r="D15" s="140">
        <f>100-C15</f>
        <v>100</v>
      </c>
      <c r="E15" s="112">
        <f t="shared" si="0"/>
        <v>0</v>
      </c>
      <c r="F15" s="150">
        <f t="shared" si="1"/>
        <v>60000</v>
      </c>
    </row>
    <row r="16" spans="1:6" ht="53.25" customHeight="1" x14ac:dyDescent="0.25">
      <c r="A16" s="152" t="s">
        <v>128</v>
      </c>
      <c r="B16" s="119">
        <f>SUM(B6:B15)</f>
        <v>288500</v>
      </c>
      <c r="C16" s="120"/>
      <c r="D16" s="120"/>
      <c r="E16" s="119">
        <f>SUM(E6:E15)</f>
        <v>93750</v>
      </c>
      <c r="F16" s="153">
        <f>SUM(F6:F15)</f>
        <v>194750</v>
      </c>
    </row>
    <row r="17" spans="1:12" ht="19.5" customHeight="1" x14ac:dyDescent="0.2">
      <c r="A17" s="154" t="s">
        <v>111</v>
      </c>
      <c r="B17" s="113">
        <f>D37*B5</f>
        <v>16250</v>
      </c>
      <c r="C17" s="113"/>
      <c r="D17" s="113"/>
      <c r="E17" s="113"/>
      <c r="F17" s="148">
        <f>B17</f>
        <v>16250</v>
      </c>
    </row>
    <row r="18" spans="1:12" ht="19.5" customHeight="1" x14ac:dyDescent="0.25">
      <c r="A18" s="154" t="s">
        <v>117</v>
      </c>
      <c r="B18" s="116">
        <f>B16-B17</f>
        <v>272250</v>
      </c>
      <c r="C18" s="113"/>
      <c r="D18" s="113"/>
      <c r="E18" s="113">
        <f>E16-E17</f>
        <v>93750</v>
      </c>
      <c r="F18" s="148">
        <f>F16-F17</f>
        <v>178500</v>
      </c>
    </row>
    <row r="19" spans="1:12" ht="19.5" customHeight="1" x14ac:dyDescent="0.25">
      <c r="A19" s="155" t="s">
        <v>118</v>
      </c>
      <c r="B19" s="117">
        <f>'Planung Stunden Muster'!H42</f>
        <v>4944</v>
      </c>
      <c r="C19" s="118"/>
      <c r="D19" s="118"/>
      <c r="E19" s="118">
        <f>'Planung Stunden Muster'!H42</f>
        <v>4944</v>
      </c>
      <c r="F19" s="156">
        <f>B19</f>
        <v>4944</v>
      </c>
    </row>
    <row r="20" spans="1:12" ht="19.5" customHeight="1" x14ac:dyDescent="0.25">
      <c r="A20" s="157" t="s">
        <v>122</v>
      </c>
      <c r="B20" s="124">
        <f>B18/B19</f>
        <v>55.066747572815537</v>
      </c>
      <c r="C20" s="115"/>
      <c r="D20" s="115"/>
      <c r="E20" s="124">
        <f>E16/E19</f>
        <v>18.962378640776699</v>
      </c>
      <c r="F20" s="158">
        <f>F18/F19</f>
        <v>36.104368932038838</v>
      </c>
    </row>
    <row r="21" spans="1:12" ht="18.95" customHeight="1" x14ac:dyDescent="0.2">
      <c r="A21" s="146" t="s">
        <v>104</v>
      </c>
      <c r="B21" s="113">
        <f>'Planung Kosten Erlöse Muster'!D27</f>
        <v>15000</v>
      </c>
      <c r="C21" s="113"/>
      <c r="D21" s="113"/>
      <c r="E21" s="113"/>
      <c r="F21" s="148">
        <f>B21</f>
        <v>15000</v>
      </c>
      <c r="L21" s="65" t="s">
        <v>178</v>
      </c>
    </row>
    <row r="22" spans="1:12" ht="19.5" customHeight="1" x14ac:dyDescent="0.2">
      <c r="A22" s="154" t="s">
        <v>85</v>
      </c>
      <c r="B22" s="113">
        <f>'Planung Kosten Erlöse Muster'!D29</f>
        <v>15000</v>
      </c>
      <c r="C22" s="113"/>
      <c r="D22" s="113"/>
      <c r="E22" s="113"/>
      <c r="F22" s="148">
        <f t="shared" ref="F22:F26" si="3">B22</f>
        <v>15000</v>
      </c>
    </row>
    <row r="23" spans="1:12" ht="18.95" customHeight="1" x14ac:dyDescent="0.2">
      <c r="A23" s="146" t="s">
        <v>105</v>
      </c>
      <c r="B23" s="113">
        <f>'Planung Kosten Erlöse Muster'!D30</f>
        <v>0</v>
      </c>
      <c r="C23" s="113"/>
      <c r="D23" s="113"/>
      <c r="E23" s="113"/>
      <c r="F23" s="148">
        <f t="shared" si="3"/>
        <v>0</v>
      </c>
    </row>
    <row r="24" spans="1:12" ht="24" customHeight="1" x14ac:dyDescent="0.2">
      <c r="A24" s="146" t="s">
        <v>89</v>
      </c>
      <c r="B24" s="113">
        <f>'Planung Kosten Erlöse Muster'!D31</f>
        <v>0</v>
      </c>
      <c r="C24" s="113"/>
      <c r="D24" s="113"/>
      <c r="E24" s="113"/>
      <c r="F24" s="148">
        <f t="shared" si="3"/>
        <v>0</v>
      </c>
    </row>
    <row r="25" spans="1:12" ht="18.95" customHeight="1" x14ac:dyDescent="0.2">
      <c r="A25" s="146" t="s">
        <v>85</v>
      </c>
      <c r="B25" s="113">
        <f>'Planung Kosten Erlöse Muster'!D29</f>
        <v>15000</v>
      </c>
      <c r="C25" s="113"/>
      <c r="D25" s="113"/>
      <c r="E25" s="113"/>
      <c r="F25" s="148">
        <f t="shared" si="3"/>
        <v>15000</v>
      </c>
    </row>
    <row r="26" spans="1:12" ht="18.95" customHeight="1" x14ac:dyDescent="0.2">
      <c r="A26" s="146" t="s">
        <v>88</v>
      </c>
      <c r="B26" s="113">
        <f>'Planung Kosten Erlöse Muster'!D32</f>
        <v>5000</v>
      </c>
      <c r="C26" s="113"/>
      <c r="D26" s="113"/>
      <c r="E26" s="113"/>
      <c r="F26" s="148">
        <f t="shared" si="3"/>
        <v>5000</v>
      </c>
    </row>
    <row r="27" spans="1:12" ht="18.95" customHeight="1" x14ac:dyDescent="0.2">
      <c r="A27" s="159" t="s">
        <v>121</v>
      </c>
      <c r="B27" s="113">
        <f>B18+SUM(B21:B26)</f>
        <v>322250</v>
      </c>
      <c r="C27" s="113"/>
      <c r="D27" s="113"/>
      <c r="E27" s="113">
        <f>E18-SUM(E21:E26)</f>
        <v>93750</v>
      </c>
      <c r="F27" s="148">
        <f>F18+SUM(F21:F26)</f>
        <v>228500</v>
      </c>
    </row>
    <row r="28" spans="1:12" ht="19.5" customHeight="1" x14ac:dyDescent="0.2">
      <c r="A28" s="146" t="s">
        <v>118</v>
      </c>
      <c r="B28" s="113">
        <f>'Planung Stunden Muster'!H42</f>
        <v>4944</v>
      </c>
      <c r="C28" s="114"/>
      <c r="D28" s="114"/>
      <c r="E28" s="113">
        <f>'Planung Stunden Muster'!H42</f>
        <v>4944</v>
      </c>
      <c r="F28" s="148">
        <f>B28</f>
        <v>4944</v>
      </c>
    </row>
    <row r="29" spans="1:12" ht="19.5" customHeight="1" x14ac:dyDescent="0.25">
      <c r="A29" s="157" t="s">
        <v>122</v>
      </c>
      <c r="B29" s="124">
        <f>B27/B28</f>
        <v>65.180016181229774</v>
      </c>
      <c r="C29" s="115"/>
      <c r="D29" s="115"/>
      <c r="E29" s="124">
        <f>E27/E28</f>
        <v>18.962378640776699</v>
      </c>
      <c r="F29" s="158">
        <f>F27/F28</f>
        <v>46.217637540453076</v>
      </c>
      <c r="G29" s="108"/>
    </row>
    <row r="30" spans="1:12" ht="19.5" customHeight="1" x14ac:dyDescent="0.2">
      <c r="A30" s="146" t="s">
        <v>123</v>
      </c>
      <c r="B30" s="113">
        <f>'Planung Kosten Erlöse Muster'!D28</f>
        <v>15000</v>
      </c>
      <c r="C30" s="114"/>
      <c r="D30" s="114"/>
      <c r="E30" s="113"/>
      <c r="F30" s="148">
        <f>B30</f>
        <v>15000</v>
      </c>
    </row>
    <row r="31" spans="1:12" ht="19.5" customHeight="1" x14ac:dyDescent="0.2">
      <c r="A31" s="146" t="s">
        <v>124</v>
      </c>
      <c r="B31" s="113">
        <f>'Planung Kosten Erlöse Muster'!D33</f>
        <v>20000</v>
      </c>
      <c r="C31" s="114"/>
      <c r="D31" s="114"/>
      <c r="E31" s="113"/>
      <c r="F31" s="148">
        <f>B31</f>
        <v>20000</v>
      </c>
      <c r="L31" s="102"/>
    </row>
    <row r="32" spans="1:12" ht="19.5" customHeight="1" x14ac:dyDescent="0.2">
      <c r="A32" s="146" t="s">
        <v>125</v>
      </c>
      <c r="B32" s="113">
        <f>B27+B30+B31</f>
        <v>357250</v>
      </c>
      <c r="C32" s="114"/>
      <c r="D32" s="114"/>
      <c r="E32" s="113">
        <f>E27+E30+E31</f>
        <v>93750</v>
      </c>
      <c r="F32" s="148">
        <f>F27+F30+F31</f>
        <v>263500</v>
      </c>
    </row>
    <row r="33" spans="1:9" ht="19.5" customHeight="1" x14ac:dyDescent="0.2">
      <c r="A33" s="146" t="s">
        <v>97</v>
      </c>
      <c r="B33" s="113">
        <f>'Planung Stunden Muster'!H42</f>
        <v>4944</v>
      </c>
      <c r="C33" s="114"/>
      <c r="D33" s="114"/>
      <c r="E33" s="113">
        <f>B33</f>
        <v>4944</v>
      </c>
      <c r="F33" s="148">
        <f>B33</f>
        <v>4944</v>
      </c>
    </row>
    <row r="34" spans="1:9" ht="18.95" customHeight="1" thickBot="1" x14ac:dyDescent="0.3">
      <c r="A34" s="160" t="s">
        <v>98</v>
      </c>
      <c r="B34" s="161">
        <f>B32/B33</f>
        <v>72.25930420711974</v>
      </c>
      <c r="C34" s="162"/>
      <c r="D34" s="163"/>
      <c r="E34" s="161">
        <f>E32/E33</f>
        <v>18.962378640776699</v>
      </c>
      <c r="F34" s="164">
        <f>F32/F33</f>
        <v>53.296925566343042</v>
      </c>
      <c r="I34" s="102"/>
    </row>
    <row r="35" spans="1:9" ht="18.95" customHeight="1" x14ac:dyDescent="0.25">
      <c r="A35" s="103"/>
      <c r="B35" s="104"/>
      <c r="C35" s="105"/>
      <c r="D35" s="106"/>
      <c r="E35" s="104"/>
      <c r="F35" s="104"/>
    </row>
    <row r="36" spans="1:9" ht="18.95" customHeight="1" x14ac:dyDescent="0.25">
      <c r="A36" s="103"/>
      <c r="B36" s="104"/>
      <c r="C36" s="105"/>
      <c r="D36" s="106"/>
      <c r="E36" s="104"/>
      <c r="F36" s="104"/>
    </row>
    <row r="37" spans="1:9" ht="18.95" customHeight="1" x14ac:dyDescent="0.25">
      <c r="A37" s="1" t="s">
        <v>129</v>
      </c>
      <c r="D37" s="136">
        <v>0.25</v>
      </c>
      <c r="E37" s="104"/>
      <c r="F37" s="104"/>
    </row>
    <row r="38" spans="1:9" ht="18.95" customHeight="1" x14ac:dyDescent="0.25">
      <c r="A38" s="103"/>
      <c r="B38" s="104"/>
      <c r="C38" s="105"/>
      <c r="D38" s="106"/>
      <c r="E38" s="104"/>
      <c r="F38" s="104"/>
    </row>
    <row r="39" spans="1:9" s="100" customFormat="1" ht="19.5" customHeight="1" x14ac:dyDescent="0.25">
      <c r="A39" s="126" t="s">
        <v>113</v>
      </c>
      <c r="B39" s="127"/>
      <c r="C39" s="128"/>
      <c r="D39" s="129">
        <f>E34</f>
        <v>18.962378640776699</v>
      </c>
      <c r="E39"/>
      <c r="F39" s="1"/>
    </row>
    <row r="40" spans="1:9" s="100" customFormat="1" ht="19.5" customHeight="1" x14ac:dyDescent="0.2">
      <c r="A40" s="130" t="s">
        <v>114</v>
      </c>
      <c r="B40" s="125"/>
      <c r="C40" s="1"/>
      <c r="D40" s="131">
        <f>B20</f>
        <v>55.066747572815537</v>
      </c>
      <c r="E40"/>
    </row>
    <row r="41" spans="1:9" s="100" customFormat="1" ht="19.5" customHeight="1" x14ac:dyDescent="0.2">
      <c r="A41" s="130" t="s">
        <v>115</v>
      </c>
      <c r="B41" s="125"/>
      <c r="C41" s="1"/>
      <c r="D41" s="131">
        <f>B29</f>
        <v>65.180016181229774</v>
      </c>
      <c r="E41"/>
      <c r="F41" s="1"/>
    </row>
    <row r="42" spans="1:9" s="100" customFormat="1" ht="19.5" customHeight="1" x14ac:dyDescent="0.2">
      <c r="A42" s="132" t="s">
        <v>116</v>
      </c>
      <c r="B42" s="133"/>
      <c r="C42" s="134"/>
      <c r="D42" s="135">
        <f>B34</f>
        <v>72.25930420711974</v>
      </c>
      <c r="E42" s="1"/>
      <c r="F42"/>
    </row>
    <row r="43" spans="1:9" ht="15" x14ac:dyDescent="0.2">
      <c r="A43" s="1"/>
      <c r="B43" s="1"/>
      <c r="C43" s="1"/>
      <c r="D43" s="1"/>
      <c r="E43" s="1"/>
      <c r="F43" s="1"/>
    </row>
    <row r="44" spans="1:9" ht="15" x14ac:dyDescent="0.2">
      <c r="A44" s="1"/>
      <c r="B44" s="1"/>
      <c r="C44" s="1"/>
      <c r="D44" s="1"/>
      <c r="E44" s="1"/>
      <c r="F44" s="1"/>
    </row>
    <row r="45" spans="1:9" ht="19.5" customHeight="1" x14ac:dyDescent="0.25">
      <c r="A45" s="191" t="s">
        <v>130</v>
      </c>
      <c r="B45" s="192"/>
      <c r="C45"/>
      <c r="D45" s="137"/>
      <c r="E45" s="101"/>
      <c r="F45"/>
      <c r="G45"/>
    </row>
    <row r="46" spans="1:9" ht="19.5" customHeight="1" x14ac:dyDescent="0.2">
      <c r="A46" s="165" t="s">
        <v>132</v>
      </c>
      <c r="B46" s="166"/>
      <c r="C46" s="165"/>
      <c r="D46" s="167"/>
      <c r="E46" s="168"/>
      <c r="F46" s="165"/>
      <c r="G46"/>
    </row>
    <row r="47" spans="1:9" ht="19.5" customHeight="1" x14ac:dyDescent="0.2">
      <c r="A47" s="165" t="s">
        <v>133</v>
      </c>
      <c r="B47" s="166"/>
      <c r="C47" s="165"/>
      <c r="D47" s="167"/>
      <c r="E47" s="168"/>
      <c r="F47" s="165"/>
      <c r="G47"/>
    </row>
    <row r="48" spans="1:9" ht="19.5" customHeight="1" x14ac:dyDescent="0.2">
      <c r="A48" s="165" t="s">
        <v>134</v>
      </c>
      <c r="B48" s="166"/>
      <c r="C48" s="165"/>
      <c r="D48" s="167"/>
      <c r="E48" s="168"/>
      <c r="F48" s="165"/>
      <c r="G48"/>
    </row>
    <row r="49" spans="1:7" ht="19.5" customHeight="1" x14ac:dyDescent="0.2">
      <c r="A49" s="165" t="s">
        <v>179</v>
      </c>
      <c r="B49" s="166"/>
      <c r="C49" s="165"/>
      <c r="D49" s="167"/>
      <c r="E49" s="168"/>
      <c r="F49" s="165"/>
      <c r="G49"/>
    </row>
    <row r="50" spans="1:7" ht="19.5" customHeight="1" x14ac:dyDescent="0.2">
      <c r="A50" s="165" t="s">
        <v>136</v>
      </c>
      <c r="B50" s="166"/>
      <c r="C50" s="165"/>
      <c r="D50" s="167"/>
      <c r="E50" s="168"/>
      <c r="F50" s="165"/>
      <c r="G50"/>
    </row>
    <row r="51" spans="1:7" ht="19.5" customHeight="1" x14ac:dyDescent="0.2">
      <c r="A51" s="165" t="s">
        <v>137</v>
      </c>
      <c r="B51" s="166"/>
      <c r="C51" s="165"/>
      <c r="D51" s="167"/>
      <c r="E51" s="168"/>
      <c r="F51" s="165"/>
      <c r="G51"/>
    </row>
    <row r="52" spans="1:7" ht="19.5" customHeight="1" x14ac:dyDescent="0.2">
      <c r="A52" s="165" t="s">
        <v>138</v>
      </c>
      <c r="B52" s="166"/>
      <c r="C52" s="165"/>
      <c r="D52" s="167"/>
      <c r="E52" s="168"/>
      <c r="F52" s="165"/>
      <c r="G52"/>
    </row>
    <row r="53" spans="1:7" ht="19.5" customHeight="1" x14ac:dyDescent="0.2">
      <c r="A53" s="165" t="s">
        <v>142</v>
      </c>
      <c r="B53" s="166"/>
      <c r="C53" s="165"/>
      <c r="D53" s="167"/>
      <c r="E53" s="168"/>
      <c r="F53" s="165"/>
      <c r="G53"/>
    </row>
    <row r="54" spans="1:7" ht="19.5" customHeight="1" x14ac:dyDescent="0.2">
      <c r="A54" s="165" t="s">
        <v>139</v>
      </c>
      <c r="B54" s="166"/>
      <c r="C54" s="165"/>
      <c r="D54" s="167"/>
      <c r="E54" s="168"/>
      <c r="F54" s="165"/>
      <c r="G54"/>
    </row>
    <row r="55" spans="1:7" ht="19.5" customHeight="1" x14ac:dyDescent="0.2">
      <c r="A55" s="165" t="s">
        <v>140</v>
      </c>
      <c r="B55" s="166"/>
      <c r="C55" s="165"/>
      <c r="D55" s="167"/>
      <c r="E55" s="168"/>
      <c r="F55" s="165"/>
      <c r="G55"/>
    </row>
    <row r="56" spans="1:7" ht="19.5" customHeight="1" x14ac:dyDescent="0.2">
      <c r="A56" s="165" t="s">
        <v>141</v>
      </c>
      <c r="B56" s="166"/>
      <c r="C56" s="165"/>
      <c r="D56" s="167"/>
      <c r="E56" s="168"/>
      <c r="F56" s="165"/>
      <c r="G56"/>
    </row>
    <row r="57" spans="1:7" ht="19.5" customHeight="1" thickBot="1" x14ac:dyDescent="0.25">
      <c r="A57" s="165"/>
      <c r="B57" s="166"/>
      <c r="C57" s="165"/>
      <c r="D57" s="167"/>
      <c r="E57" s="168"/>
      <c r="F57" s="165"/>
      <c r="G57"/>
    </row>
    <row r="58" spans="1:7" ht="19.5" customHeight="1" thickBot="1" x14ac:dyDescent="0.3">
      <c r="A58" s="171" t="s">
        <v>152</v>
      </c>
      <c r="B58" s="172"/>
      <c r="C58" s="173"/>
      <c r="D58" s="174">
        <f>D42</f>
        <v>72.25930420711974</v>
      </c>
      <c r="E58" s="175"/>
      <c r="F58" s="176"/>
      <c r="G58"/>
    </row>
    <row r="59" spans="1:7" ht="19.5" customHeight="1" x14ac:dyDescent="0.2">
      <c r="A59" s="1" t="s">
        <v>156</v>
      </c>
      <c r="B59" s="107"/>
      <c r="C59" s="66"/>
      <c r="D59" s="170"/>
      <c r="E59" s="138"/>
      <c r="F59" s="66"/>
      <c r="G59"/>
    </row>
    <row r="60" spans="1:7" ht="19.5" customHeight="1" x14ac:dyDescent="0.2">
      <c r="A60" s="1" t="s">
        <v>143</v>
      </c>
      <c r="B60" s="1"/>
      <c r="C60" s="1"/>
      <c r="D60" s="1"/>
      <c r="E60" s="1"/>
      <c r="F60" s="1"/>
      <c r="G60"/>
    </row>
    <row r="61" spans="1:7" ht="19.5" customHeight="1" x14ac:dyDescent="0.2">
      <c r="A61" s="1" t="s">
        <v>144</v>
      </c>
      <c r="B61" s="1"/>
      <c r="C61" s="1"/>
      <c r="D61" s="1"/>
      <c r="E61" s="1"/>
      <c r="F61" s="1"/>
      <c r="G61"/>
    </row>
    <row r="62" spans="1:7" ht="19.5" customHeight="1" x14ac:dyDescent="0.2">
      <c r="A62" s="1" t="s">
        <v>145</v>
      </c>
      <c r="B62" s="1"/>
      <c r="C62" s="1"/>
      <c r="D62" s="1"/>
      <c r="E62" s="1"/>
      <c r="F62" s="1"/>
      <c r="G62"/>
    </row>
    <row r="63" spans="1:7" ht="19.5" customHeight="1" thickBot="1" x14ac:dyDescent="0.25">
      <c r="A63" s="165"/>
      <c r="B63" s="166"/>
      <c r="C63" s="165"/>
      <c r="D63" s="167"/>
      <c r="E63" s="168"/>
      <c r="F63" s="165"/>
      <c r="G63"/>
    </row>
    <row r="64" spans="1:7" ht="19.5" customHeight="1" thickBot="1" x14ac:dyDescent="0.25">
      <c r="A64" s="171" t="s">
        <v>115</v>
      </c>
      <c r="B64" s="172"/>
      <c r="C64" s="173"/>
      <c r="D64" s="174">
        <f>D41</f>
        <v>65.180016181229774</v>
      </c>
      <c r="E64" s="138"/>
      <c r="F64" s="66"/>
      <c r="G64"/>
    </row>
    <row r="65" spans="1:7" ht="12.75" customHeight="1" x14ac:dyDescent="0.2">
      <c r="A65" s="66"/>
      <c r="B65" s="107"/>
      <c r="C65" s="66"/>
      <c r="D65" s="138"/>
      <c r="E65" s="138"/>
      <c r="F65" s="66"/>
      <c r="G65"/>
    </row>
    <row r="66" spans="1:7" ht="19.5" customHeight="1" x14ac:dyDescent="0.2">
      <c r="A66" s="1" t="s">
        <v>146</v>
      </c>
      <c r="B66" s="125"/>
      <c r="C66" s="1"/>
      <c r="D66" s="169"/>
      <c r="E66" s="169"/>
      <c r="F66" s="1"/>
      <c r="G66"/>
    </row>
    <row r="67" spans="1:7" ht="19.5" customHeight="1" x14ac:dyDescent="0.2">
      <c r="A67" s="1" t="s">
        <v>147</v>
      </c>
      <c r="B67" s="125"/>
      <c r="C67" s="1"/>
      <c r="D67" s="169"/>
      <c r="E67" s="169"/>
      <c r="F67" s="1"/>
      <c r="G67"/>
    </row>
    <row r="68" spans="1:7" ht="19.5" customHeight="1" x14ac:dyDescent="0.2">
      <c r="A68" s="1" t="s">
        <v>148</v>
      </c>
      <c r="B68" s="125"/>
      <c r="C68" s="1"/>
      <c r="D68" s="169"/>
      <c r="E68" s="169"/>
      <c r="F68" s="1"/>
      <c r="G68"/>
    </row>
    <row r="69" spans="1:7" ht="19.5" customHeight="1" x14ac:dyDescent="0.2">
      <c r="A69" s="1" t="s">
        <v>149</v>
      </c>
      <c r="B69" s="125"/>
      <c r="C69" s="1"/>
      <c r="D69" s="169"/>
      <c r="E69" s="169"/>
      <c r="F69" s="1"/>
      <c r="G69"/>
    </row>
    <row r="70" spans="1:7" ht="19.5" customHeight="1" x14ac:dyDescent="0.2">
      <c r="A70" s="1" t="s">
        <v>153</v>
      </c>
      <c r="B70" s="125"/>
      <c r="C70" s="1"/>
      <c r="D70" s="169"/>
      <c r="E70" s="169"/>
      <c r="F70" s="1"/>
      <c r="G70"/>
    </row>
    <row r="71" spans="1:7" ht="19.5" customHeight="1" x14ac:dyDescent="0.2">
      <c r="A71" s="1" t="s">
        <v>154</v>
      </c>
      <c r="B71" s="125"/>
      <c r="C71" s="1"/>
      <c r="D71" s="169"/>
      <c r="E71" s="169"/>
      <c r="F71" s="1"/>
      <c r="G71"/>
    </row>
    <row r="72" spans="1:7" ht="19.5" customHeight="1" x14ac:dyDescent="0.2">
      <c r="A72" s="1" t="s">
        <v>155</v>
      </c>
      <c r="B72" s="125"/>
      <c r="C72" s="1"/>
      <c r="D72" s="169"/>
      <c r="E72" s="169"/>
      <c r="F72" s="1"/>
      <c r="G72"/>
    </row>
    <row r="73" spans="1:7" ht="19.5" customHeight="1" x14ac:dyDescent="0.2">
      <c r="A73" s="1" t="s">
        <v>150</v>
      </c>
      <c r="B73" s="125"/>
      <c r="C73" s="1"/>
      <c r="D73" s="169"/>
      <c r="E73" s="169"/>
      <c r="F73" s="1"/>
      <c r="G73"/>
    </row>
    <row r="74" spans="1:7" ht="19.5" customHeight="1" x14ac:dyDescent="0.25">
      <c r="A74" s="1" t="s">
        <v>168</v>
      </c>
      <c r="B74" s="125"/>
      <c r="C74" s="1"/>
      <c r="D74" s="169"/>
      <c r="E74" s="169"/>
      <c r="F74" s="1"/>
      <c r="G74"/>
    </row>
    <row r="75" spans="1:7" ht="19.5" customHeight="1" x14ac:dyDescent="0.2">
      <c r="A75" s="1" t="s">
        <v>151</v>
      </c>
      <c r="B75" s="125"/>
      <c r="C75" s="1"/>
      <c r="D75" s="169"/>
      <c r="E75" s="169"/>
      <c r="F75" s="1"/>
      <c r="G75"/>
    </row>
    <row r="76" spans="1:7" ht="19.5" customHeight="1" thickBot="1" x14ac:dyDescent="0.25">
      <c r="A76" s="1"/>
      <c r="B76" s="125"/>
      <c r="C76" s="1"/>
      <c r="D76" s="169"/>
      <c r="E76" s="169"/>
      <c r="F76" s="1"/>
      <c r="G76"/>
    </row>
    <row r="77" spans="1:7" ht="19.5" customHeight="1" thickBot="1" x14ac:dyDescent="0.25">
      <c r="A77" s="171" t="s">
        <v>114</v>
      </c>
      <c r="B77" s="172"/>
      <c r="C77" s="173"/>
      <c r="D77" s="174">
        <f>D40</f>
        <v>55.066747572815537</v>
      </c>
      <c r="E77" s="138"/>
      <c r="F77" s="66"/>
      <c r="G77"/>
    </row>
    <row r="78" spans="1:7" ht="19.5" customHeight="1" x14ac:dyDescent="0.2">
      <c r="A78" s="1" t="s">
        <v>157</v>
      </c>
      <c r="B78" s="125"/>
      <c r="C78" s="1"/>
      <c r="D78" s="169"/>
      <c r="E78" s="169"/>
      <c r="F78" s="1"/>
      <c r="G78"/>
    </row>
    <row r="79" spans="1:7" ht="19.5" customHeight="1" x14ac:dyDescent="0.2">
      <c r="A79" s="1" t="s">
        <v>158</v>
      </c>
      <c r="B79" s="125"/>
      <c r="C79" s="1"/>
      <c r="D79" s="169"/>
      <c r="E79" s="169"/>
      <c r="F79" s="1"/>
      <c r="G79"/>
    </row>
    <row r="80" spans="1:7" ht="19.5" customHeight="1" x14ac:dyDescent="0.2">
      <c r="A80" s="1" t="s">
        <v>159</v>
      </c>
      <c r="B80" s="125"/>
      <c r="C80" s="1"/>
      <c r="D80" s="169"/>
      <c r="E80" s="169"/>
      <c r="F80" s="1"/>
      <c r="G80"/>
    </row>
    <row r="81" spans="1:7" ht="19.5" customHeight="1" x14ac:dyDescent="0.2">
      <c r="A81" s="1" t="s">
        <v>160</v>
      </c>
      <c r="B81" s="125"/>
      <c r="C81" s="1"/>
      <c r="D81" s="169"/>
      <c r="E81" s="169"/>
      <c r="F81" s="1"/>
      <c r="G81"/>
    </row>
    <row r="82" spans="1:7" ht="19.5" customHeight="1" x14ac:dyDescent="0.2">
      <c r="A82" s="1" t="s">
        <v>161</v>
      </c>
      <c r="B82" s="125"/>
      <c r="C82" s="1"/>
      <c r="D82" s="169"/>
      <c r="E82" s="169"/>
      <c r="F82" s="1"/>
      <c r="G82"/>
    </row>
    <row r="83" spans="1:7" ht="19.5" customHeight="1" x14ac:dyDescent="0.2">
      <c r="A83" s="1" t="s">
        <v>162</v>
      </c>
      <c r="B83" s="125"/>
      <c r="C83" s="1"/>
      <c r="D83" s="169"/>
      <c r="E83" s="169"/>
      <c r="F83" s="1"/>
      <c r="G83"/>
    </row>
    <row r="84" spans="1:7" ht="19.5" customHeight="1" x14ac:dyDescent="0.2">
      <c r="A84" s="1" t="s">
        <v>163</v>
      </c>
      <c r="B84" s="125"/>
      <c r="C84" s="1"/>
      <c r="D84" s="169"/>
      <c r="E84" s="169"/>
      <c r="F84" s="1"/>
      <c r="G84"/>
    </row>
    <row r="85" spans="1:7" ht="19.5" customHeight="1" x14ac:dyDescent="0.2">
      <c r="A85" s="1" t="s">
        <v>166</v>
      </c>
      <c r="B85" s="125"/>
      <c r="C85" s="1"/>
      <c r="D85" s="169"/>
      <c r="E85" s="169"/>
      <c r="F85" s="1"/>
      <c r="G85"/>
    </row>
    <row r="86" spans="1:7" ht="19.5" customHeight="1" x14ac:dyDescent="0.2">
      <c r="A86" s="1" t="s">
        <v>164</v>
      </c>
      <c r="B86" s="125"/>
      <c r="C86" s="1"/>
      <c r="D86" s="169"/>
      <c r="E86" s="169"/>
      <c r="F86" s="1"/>
      <c r="G86"/>
    </row>
    <row r="87" spans="1:7" ht="19.5" customHeight="1" x14ac:dyDescent="0.2">
      <c r="A87" s="1" t="s">
        <v>167</v>
      </c>
      <c r="B87" s="125"/>
      <c r="C87" s="1"/>
      <c r="D87" s="169"/>
      <c r="E87" s="169"/>
      <c r="F87" s="1"/>
      <c r="G87"/>
    </row>
    <row r="88" spans="1:7" ht="19.5" customHeight="1" x14ac:dyDescent="0.2">
      <c r="A88" s="1" t="s">
        <v>165</v>
      </c>
      <c r="B88" s="125"/>
      <c r="C88" s="1"/>
      <c r="D88" s="169"/>
      <c r="E88" s="169"/>
      <c r="F88" s="1"/>
      <c r="G88"/>
    </row>
    <row r="89" spans="1:7" ht="19.5" customHeight="1" x14ac:dyDescent="0.2">
      <c r="A89" s="1"/>
      <c r="B89" s="125"/>
      <c r="C89" s="1"/>
      <c r="D89" s="169"/>
      <c r="E89" s="169"/>
      <c r="F89" s="1"/>
      <c r="G89"/>
    </row>
    <row r="90" spans="1:7" ht="19.5" customHeight="1" thickBot="1" x14ac:dyDescent="0.25">
      <c r="G90"/>
    </row>
    <row r="91" spans="1:7" ht="19.5" customHeight="1" thickBot="1" x14ac:dyDescent="0.25">
      <c r="A91" s="171" t="s">
        <v>113</v>
      </c>
      <c r="B91" s="172"/>
      <c r="C91" s="173"/>
      <c r="D91" s="174">
        <f>E34</f>
        <v>18.962378640776699</v>
      </c>
      <c r="E91" s="138"/>
      <c r="F91" s="66"/>
      <c r="G91"/>
    </row>
    <row r="92" spans="1:7" ht="19.5" customHeight="1" x14ac:dyDescent="0.2">
      <c r="A92" s="1" t="s">
        <v>169</v>
      </c>
      <c r="B92" s="125"/>
      <c r="C92" s="1"/>
      <c r="D92" s="169"/>
      <c r="E92" s="169"/>
      <c r="F92" s="1"/>
      <c r="G92"/>
    </row>
    <row r="93" spans="1:7" ht="19.5" customHeight="1" x14ac:dyDescent="0.2">
      <c r="A93" s="1" t="s">
        <v>170</v>
      </c>
      <c r="B93" s="125"/>
      <c r="C93" s="1"/>
      <c r="D93" s="169"/>
      <c r="E93" s="169"/>
      <c r="F93" s="1"/>
      <c r="G93"/>
    </row>
    <row r="94" spans="1:7" ht="19.5" customHeight="1" x14ac:dyDescent="0.2">
      <c r="A94" s="1" t="s">
        <v>171</v>
      </c>
      <c r="B94" s="125"/>
      <c r="C94" s="1"/>
      <c r="D94" s="169"/>
      <c r="E94" s="169"/>
      <c r="F94" s="1"/>
      <c r="G94"/>
    </row>
    <row r="95" spans="1:7" ht="19.5" customHeight="1" x14ac:dyDescent="0.2">
      <c r="A95" s="1" t="s">
        <v>172</v>
      </c>
      <c r="B95" s="125"/>
      <c r="C95" s="1"/>
      <c r="D95" s="169"/>
      <c r="E95" s="169"/>
      <c r="F95" s="1"/>
      <c r="G95"/>
    </row>
    <row r="96" spans="1:7" ht="19.5" customHeight="1" x14ac:dyDescent="0.2">
      <c r="A96" s="1" t="s">
        <v>173</v>
      </c>
      <c r="B96" s="125"/>
      <c r="C96" s="1"/>
      <c r="D96" s="169"/>
      <c r="E96" s="169"/>
      <c r="F96" s="1"/>
      <c r="G96"/>
    </row>
    <row r="97" spans="1:7" ht="19.5" customHeight="1" x14ac:dyDescent="0.2">
      <c r="A97" s="1" t="s">
        <v>174</v>
      </c>
      <c r="B97" s="125"/>
      <c r="C97" s="1"/>
      <c r="D97" s="169"/>
      <c r="E97" s="169"/>
      <c r="F97" s="1"/>
      <c r="G97"/>
    </row>
    <row r="98" spans="1:7" ht="19.5" customHeight="1" x14ac:dyDescent="0.2">
      <c r="A98" s="1" t="s">
        <v>175</v>
      </c>
      <c r="B98" s="125"/>
      <c r="C98" s="1"/>
      <c r="D98" s="169"/>
      <c r="E98" s="169"/>
      <c r="F98" s="1"/>
      <c r="G98"/>
    </row>
    <row r="99" spans="1:7" ht="19.5" customHeight="1" x14ac:dyDescent="0.2">
      <c r="A99" s="1" t="s">
        <v>176</v>
      </c>
      <c r="B99" s="125"/>
      <c r="C99" s="1"/>
      <c r="D99" s="169"/>
      <c r="E99" s="169"/>
      <c r="F99" s="1"/>
      <c r="G99"/>
    </row>
    <row r="103" spans="1:7" ht="19.5" customHeight="1" x14ac:dyDescent="0.2">
      <c r="A103" s="1"/>
      <c r="B103" s="125"/>
      <c r="C103" s="1"/>
      <c r="D103" s="169"/>
      <c r="E103" s="169"/>
      <c r="F103" s="1"/>
      <c r="G103"/>
    </row>
    <row r="104" spans="1:7" ht="19.5" customHeight="1" x14ac:dyDescent="0.2">
      <c r="A104" s="66"/>
      <c r="B104" s="107"/>
      <c r="C104" s="66"/>
      <c r="D104" s="138"/>
      <c r="E104" s="138"/>
      <c r="F104" s="66"/>
      <c r="G104"/>
    </row>
    <row r="110" spans="1:7" ht="19.5" customHeight="1" x14ac:dyDescent="0.2">
      <c r="A110" s="1"/>
      <c r="B110" s="1"/>
      <c r="C110" s="1"/>
      <c r="D110" s="1"/>
      <c r="E110" s="1"/>
      <c r="F110" s="1"/>
      <c r="G110"/>
    </row>
    <row r="111" spans="1:7" ht="19.5" customHeight="1" x14ac:dyDescent="0.25">
      <c r="A111" s="177"/>
      <c r="B111" s="178"/>
      <c r="C111" s="66"/>
      <c r="D111" s="170"/>
      <c r="E111" s="138"/>
      <c r="F111" s="66"/>
      <c r="G111"/>
    </row>
  </sheetData>
  <mergeCells count="3">
    <mergeCell ref="A1:F1"/>
    <mergeCell ref="C2:D2"/>
    <mergeCell ref="A45:B45"/>
  </mergeCells>
  <pageMargins left="0.31496062992125984" right="0.31496062992125984" top="0.78740157480314965" bottom="0.78740157480314965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59C66-D801-4774-9749-1B3E46831BFB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6BB9E-B69C-40AC-9D24-9C75CB0D43FD}">
  <sheetPr>
    <tabColor rgb="FF7030A0"/>
  </sheetPr>
  <dimension ref="B2:G36"/>
  <sheetViews>
    <sheetView showGridLines="0" topLeftCell="A13" workbookViewId="0">
      <selection activeCell="D26" sqref="D26:D33"/>
    </sheetView>
  </sheetViews>
  <sheetFormatPr baseColWidth="10" defaultRowHeight="15" x14ac:dyDescent="0.2"/>
  <cols>
    <col min="1" max="1" width="5.85546875" style="193" customWidth="1"/>
    <col min="2" max="2" width="40.28515625" style="193" customWidth="1"/>
    <col min="3" max="3" width="14.140625" style="193" customWidth="1"/>
    <col min="4" max="4" width="23" style="193" customWidth="1"/>
    <col min="5" max="5" width="5.42578125" style="193" customWidth="1"/>
    <col min="6" max="16384" width="11.42578125" style="193"/>
  </cols>
  <sheetData>
    <row r="2" spans="2:5" ht="16.5" customHeight="1" x14ac:dyDescent="0.2"/>
    <row r="3" spans="2:5" ht="33.75" customHeight="1" x14ac:dyDescent="0.2">
      <c r="B3" s="194" t="s">
        <v>107</v>
      </c>
      <c r="C3" s="194"/>
      <c r="D3" s="195"/>
      <c r="E3" s="195"/>
    </row>
    <row r="4" spans="2:5" ht="20.25" customHeight="1" x14ac:dyDescent="0.2">
      <c r="B4" s="194" t="s">
        <v>110</v>
      </c>
      <c r="C4" s="194"/>
      <c r="D4" s="194"/>
      <c r="E4" s="196"/>
    </row>
    <row r="5" spans="2:5" ht="15" customHeight="1" x14ac:dyDescent="0.2">
      <c r="B5" s="197" t="s">
        <v>109</v>
      </c>
      <c r="C5" s="197"/>
      <c r="D5" s="197"/>
    </row>
    <row r="6" spans="2:5" ht="5.25" customHeight="1" thickBot="1" x14ac:dyDescent="0.25">
      <c r="B6" s="198"/>
      <c r="C6" s="198"/>
      <c r="D6" s="198"/>
    </row>
    <row r="7" spans="2:5" ht="20.100000000000001" customHeight="1" thickBot="1" x14ac:dyDescent="0.3">
      <c r="B7" s="199" t="s">
        <v>15</v>
      </c>
      <c r="C7" s="200"/>
      <c r="D7" s="201"/>
    </row>
    <row r="8" spans="2:5" ht="20.100000000000001" customHeight="1" x14ac:dyDescent="0.25">
      <c r="B8" s="202" t="s">
        <v>2</v>
      </c>
      <c r="C8" s="203"/>
      <c r="D8" s="204"/>
    </row>
    <row r="9" spans="2:5" ht="11.25" customHeight="1" thickBot="1" x14ac:dyDescent="0.25">
      <c r="B9" s="205"/>
      <c r="C9" s="206"/>
      <c r="D9" s="207"/>
    </row>
    <row r="10" spans="2:5" ht="20.100000000000001" customHeight="1" thickBot="1" x14ac:dyDescent="0.25">
      <c r="B10" s="208" t="s">
        <v>3</v>
      </c>
      <c r="C10" s="209"/>
      <c r="D10" s="219">
        <v>65000</v>
      </c>
    </row>
    <row r="11" spans="2:5" ht="11.25" customHeight="1" x14ac:dyDescent="0.2">
      <c r="B11" s="208"/>
      <c r="C11" s="209"/>
      <c r="D11" s="210"/>
    </row>
    <row r="12" spans="2:5" ht="21" customHeight="1" thickBot="1" x14ac:dyDescent="0.3">
      <c r="B12" s="211" t="s">
        <v>68</v>
      </c>
      <c r="C12" s="212"/>
      <c r="D12" s="210"/>
    </row>
    <row r="13" spans="2:5" ht="20.100000000000001" customHeight="1" thickBot="1" x14ac:dyDescent="0.25">
      <c r="B13" s="208" t="s">
        <v>69</v>
      </c>
      <c r="C13" s="209"/>
      <c r="D13" s="220">
        <v>140000</v>
      </c>
    </row>
    <row r="14" spans="2:5" ht="20.100000000000001" customHeight="1" thickBot="1" x14ac:dyDescent="0.25">
      <c r="B14" s="208" t="s">
        <v>70</v>
      </c>
      <c r="C14" s="209"/>
      <c r="D14" s="221">
        <v>15000</v>
      </c>
    </row>
    <row r="15" spans="2:5" ht="20.100000000000001" customHeight="1" thickBot="1" x14ac:dyDescent="0.25">
      <c r="B15" s="208" t="s">
        <v>71</v>
      </c>
      <c r="C15" s="209"/>
      <c r="D15" s="221">
        <v>10000</v>
      </c>
    </row>
    <row r="16" spans="2:5" ht="20.100000000000001" customHeight="1" thickBot="1" x14ac:dyDescent="0.25">
      <c r="B16" s="208" t="s">
        <v>72</v>
      </c>
      <c r="C16" s="209"/>
      <c r="D16" s="221">
        <v>7500</v>
      </c>
    </row>
    <row r="17" spans="2:7" ht="20.100000000000001" customHeight="1" thickBot="1" x14ac:dyDescent="0.25">
      <c r="B17" s="208" t="s">
        <v>0</v>
      </c>
      <c r="C17" s="209"/>
      <c r="D17" s="221">
        <v>20000</v>
      </c>
    </row>
    <row r="18" spans="2:7" ht="20.100000000000001" customHeight="1" thickBot="1" x14ac:dyDescent="0.25">
      <c r="B18" s="208" t="s">
        <v>1</v>
      </c>
      <c r="C18" s="209"/>
      <c r="D18" s="221">
        <v>8000</v>
      </c>
    </row>
    <row r="19" spans="2:7" ht="20.100000000000001" customHeight="1" thickBot="1" x14ac:dyDescent="0.25">
      <c r="B19" s="208" t="s">
        <v>73</v>
      </c>
      <c r="C19" s="209"/>
      <c r="D19" s="221">
        <v>7000</v>
      </c>
    </row>
    <row r="20" spans="2:7" ht="20.100000000000001" customHeight="1" thickBot="1" x14ac:dyDescent="0.25">
      <c r="B20" s="208" t="s">
        <v>74</v>
      </c>
      <c r="C20" s="209"/>
      <c r="D20" s="221">
        <v>9500</v>
      </c>
    </row>
    <row r="21" spans="2:7" ht="20.100000000000001" customHeight="1" thickBot="1" x14ac:dyDescent="0.25">
      <c r="B21" s="208" t="s">
        <v>76</v>
      </c>
      <c r="C21" s="209"/>
      <c r="D21" s="221">
        <v>11500</v>
      </c>
    </row>
    <row r="22" spans="2:7" ht="20.100000000000001" customHeight="1" x14ac:dyDescent="0.25">
      <c r="B22" s="213" t="s">
        <v>77</v>
      </c>
      <c r="C22" s="214"/>
      <c r="D22" s="215">
        <f>SUM(D13:D21)</f>
        <v>228500</v>
      </c>
      <c r="G22" s="216"/>
    </row>
    <row r="23" spans="2:7" ht="20.100000000000001" customHeight="1" x14ac:dyDescent="0.25">
      <c r="B23" s="213"/>
      <c r="C23" s="214"/>
      <c r="D23" s="215"/>
    </row>
    <row r="24" spans="2:7" ht="19.5" customHeight="1" x14ac:dyDescent="0.25">
      <c r="B24" s="211" t="s">
        <v>79</v>
      </c>
      <c r="C24" s="212"/>
      <c r="D24" s="210"/>
    </row>
    <row r="25" spans="2:7" ht="9.75" customHeight="1" thickBot="1" x14ac:dyDescent="0.3">
      <c r="B25" s="211"/>
      <c r="C25" s="212"/>
      <c r="D25" s="210"/>
    </row>
    <row r="26" spans="2:7" ht="20.100000000000001" customHeight="1" thickBot="1" x14ac:dyDescent="0.25">
      <c r="B26" s="208" t="s">
        <v>80</v>
      </c>
      <c r="C26" s="209"/>
      <c r="D26" s="220">
        <v>60000</v>
      </c>
    </row>
    <row r="27" spans="2:7" ht="20.100000000000001" customHeight="1" thickBot="1" x14ac:dyDescent="0.25">
      <c r="B27" s="208" t="s">
        <v>86</v>
      </c>
      <c r="C27" s="209"/>
      <c r="D27" s="221">
        <v>15000</v>
      </c>
    </row>
    <row r="28" spans="2:7" ht="20.100000000000001" customHeight="1" thickBot="1" x14ac:dyDescent="0.25">
      <c r="B28" s="208" t="s">
        <v>87</v>
      </c>
      <c r="C28" s="209"/>
      <c r="D28" s="221">
        <v>15000</v>
      </c>
    </row>
    <row r="29" spans="2:7" ht="20.100000000000001" customHeight="1" thickBot="1" x14ac:dyDescent="0.25">
      <c r="B29" s="208" t="s">
        <v>85</v>
      </c>
      <c r="C29" s="209"/>
      <c r="D29" s="221">
        <v>15000</v>
      </c>
    </row>
    <row r="30" spans="2:7" ht="20.100000000000001" customHeight="1" thickBot="1" x14ac:dyDescent="0.25">
      <c r="B30" s="208" t="s">
        <v>105</v>
      </c>
      <c r="C30" s="209"/>
      <c r="D30" s="222"/>
    </row>
    <row r="31" spans="2:7" ht="20.100000000000001" customHeight="1" thickBot="1" x14ac:dyDescent="0.25">
      <c r="B31" s="208" t="s">
        <v>89</v>
      </c>
      <c r="C31" s="209"/>
      <c r="D31" s="222"/>
    </row>
    <row r="32" spans="2:7" ht="20.100000000000001" customHeight="1" thickBot="1" x14ac:dyDescent="0.25">
      <c r="B32" s="208" t="s">
        <v>88</v>
      </c>
      <c r="C32" s="209"/>
      <c r="D32" s="221">
        <v>5000</v>
      </c>
    </row>
    <row r="33" spans="2:5" ht="20.100000000000001" customHeight="1" thickBot="1" x14ac:dyDescent="0.25">
      <c r="B33" s="208" t="s">
        <v>124</v>
      </c>
      <c r="C33" s="209"/>
      <c r="D33" s="221">
        <v>20000</v>
      </c>
    </row>
    <row r="34" spans="2:5" ht="20.100000000000001" customHeight="1" x14ac:dyDescent="0.25">
      <c r="B34" s="211" t="s">
        <v>84</v>
      </c>
      <c r="C34" s="212"/>
      <c r="D34" s="215">
        <f>SUM(D26:D33)</f>
        <v>130000</v>
      </c>
      <c r="E34" s="217"/>
    </row>
    <row r="35" spans="2:5" ht="20.100000000000001" customHeight="1" x14ac:dyDescent="0.25">
      <c r="B35" s="208"/>
      <c r="C35" s="209"/>
      <c r="D35" s="210"/>
      <c r="E35" s="218"/>
    </row>
    <row r="36" spans="2:5" ht="20.100000000000001" customHeight="1" thickBot="1" x14ac:dyDescent="0.3">
      <c r="B36" s="223" t="s">
        <v>67</v>
      </c>
      <c r="C36" s="224"/>
      <c r="D36" s="225">
        <f>D10+D22+D34</f>
        <v>423500</v>
      </c>
    </row>
  </sheetData>
  <sheetProtection algorithmName="SHA-512" hashValue="iD836CZDCq2T4E767h9eVB53S0H0duXUcw7hfKuvD+eQS93MAzbVxV+FJkePShWSvanoRRuhlX9qgpbIwlOSJw==" saltValue="PTTkKpRrPHXLie9JXYtVng==" spinCount="100000" sheet="1" objects="1" scenarios="1"/>
  <mergeCells count="3">
    <mergeCell ref="B3:E3"/>
    <mergeCell ref="B4:D4"/>
    <mergeCell ref="B5:D5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6381-78FC-4103-A2A1-D31E96EEC541}">
  <sheetPr>
    <tabColor rgb="FF7030A0"/>
  </sheetPr>
  <dimension ref="B2:I44"/>
  <sheetViews>
    <sheetView showGridLines="0" topLeftCell="A13" workbookViewId="0">
      <selection activeCell="G40" sqref="G40 H32"/>
    </sheetView>
  </sheetViews>
  <sheetFormatPr baseColWidth="10" defaultRowHeight="12.75" x14ac:dyDescent="0.2"/>
  <cols>
    <col min="1" max="1" width="1.28515625" style="230" customWidth="1"/>
    <col min="2" max="2" width="3.140625" style="230" customWidth="1"/>
    <col min="3" max="3" width="10.42578125" style="230" customWidth="1"/>
    <col min="4" max="4" width="14" style="230" customWidth="1"/>
    <col min="5" max="5" width="11.42578125" style="230"/>
    <col min="6" max="6" width="14" style="230" customWidth="1"/>
    <col min="7" max="7" width="9.42578125" style="230" customWidth="1"/>
    <col min="8" max="8" width="15.28515625" style="230" customWidth="1"/>
    <col min="9" max="9" width="2.5703125" style="230" customWidth="1"/>
    <col min="10" max="16384" width="11.42578125" style="230"/>
  </cols>
  <sheetData>
    <row r="2" spans="2:9" ht="24" customHeight="1" x14ac:dyDescent="0.2">
      <c r="B2" s="226"/>
      <c r="C2" s="227" t="s">
        <v>90</v>
      </c>
      <c r="D2" s="228"/>
      <c r="E2" s="228"/>
      <c r="F2" s="228"/>
      <c r="G2" s="228"/>
      <c r="H2" s="228"/>
      <c r="I2" s="229"/>
    </row>
    <row r="3" spans="2:9" ht="22.5" customHeight="1" x14ac:dyDescent="0.2">
      <c r="B3" s="226"/>
      <c r="C3" s="228" t="s">
        <v>108</v>
      </c>
      <c r="D3" s="228"/>
      <c r="E3" s="228"/>
      <c r="F3" s="228"/>
      <c r="G3" s="228"/>
      <c r="H3" s="228"/>
      <c r="I3" s="229"/>
    </row>
    <row r="4" spans="2:9" ht="15" customHeight="1" x14ac:dyDescent="0.2">
      <c r="B4" s="226"/>
      <c r="C4" s="228" t="s">
        <v>109</v>
      </c>
      <c r="D4" s="228"/>
      <c r="E4" s="228"/>
      <c r="F4" s="228"/>
      <c r="G4" s="228"/>
      <c r="H4" s="228"/>
      <c r="I4" s="229"/>
    </row>
    <row r="5" spans="2:9" ht="15" customHeight="1" thickBot="1" x14ac:dyDescent="0.25">
      <c r="B5" s="226"/>
      <c r="C5" s="231"/>
      <c r="D5" s="231"/>
      <c r="E5" s="231"/>
      <c r="F5" s="231"/>
      <c r="G5" s="231"/>
      <c r="H5" s="231"/>
      <c r="I5" s="229"/>
    </row>
    <row r="6" spans="2:9" ht="15.75" x14ac:dyDescent="0.25">
      <c r="C6" s="232" t="s">
        <v>66</v>
      </c>
      <c r="D6" s="233"/>
      <c r="E6" s="233"/>
      <c r="F6" s="233"/>
      <c r="G6" s="234"/>
      <c r="H6" s="235"/>
    </row>
    <row r="7" spans="2:9" ht="15.75" x14ac:dyDescent="0.25">
      <c r="C7" s="236"/>
      <c r="D7" s="237"/>
      <c r="E7" s="237"/>
      <c r="F7" s="237"/>
      <c r="G7" s="238"/>
      <c r="H7" s="239"/>
    </row>
    <row r="8" spans="2:9" ht="12.75" customHeight="1" x14ac:dyDescent="0.2">
      <c r="C8" s="240"/>
      <c r="D8" s="238" t="s">
        <v>4</v>
      </c>
      <c r="E8" s="238"/>
      <c r="F8" s="238"/>
      <c r="G8" s="238"/>
      <c r="H8" s="241">
        <v>365</v>
      </c>
    </row>
    <row r="9" spans="2:9" ht="10.5" customHeight="1" x14ac:dyDescent="0.2">
      <c r="C9" s="240"/>
      <c r="D9" s="238"/>
      <c r="E9" s="238"/>
      <c r="F9" s="238"/>
      <c r="G9" s="238"/>
      <c r="H9" s="241"/>
    </row>
    <row r="10" spans="2:9" ht="17.100000000000001" customHeight="1" x14ac:dyDescent="0.2">
      <c r="C10" s="240"/>
      <c r="D10" s="242" t="s">
        <v>10</v>
      </c>
      <c r="E10" s="238"/>
      <c r="F10" s="238"/>
      <c r="G10" s="238"/>
      <c r="H10" s="241">
        <v>105</v>
      </c>
    </row>
    <row r="11" spans="2:9" ht="11.25" customHeight="1" x14ac:dyDescent="0.2">
      <c r="C11" s="240"/>
      <c r="D11" s="242"/>
      <c r="E11" s="238"/>
      <c r="F11" s="238"/>
      <c r="G11" s="238"/>
      <c r="H11" s="241"/>
    </row>
    <row r="12" spans="2:9" ht="17.100000000000001" customHeight="1" x14ac:dyDescent="0.2">
      <c r="C12" s="240"/>
      <c r="D12" s="242" t="s">
        <v>5</v>
      </c>
      <c r="E12" s="238"/>
      <c r="F12" s="238"/>
      <c r="G12" s="238"/>
      <c r="H12" s="241">
        <f>H8-H10</f>
        <v>260</v>
      </c>
    </row>
    <row r="13" spans="2:9" ht="17.100000000000001" customHeight="1" x14ac:dyDescent="0.2">
      <c r="C13" s="240"/>
      <c r="D13" s="242"/>
      <c r="E13" s="238"/>
      <c r="F13" s="238"/>
      <c r="G13" s="238"/>
      <c r="H13" s="241"/>
    </row>
    <row r="14" spans="2:9" ht="17.100000000000001" customHeight="1" x14ac:dyDescent="0.2">
      <c r="C14" s="240"/>
      <c r="D14" s="242" t="s">
        <v>6</v>
      </c>
      <c r="E14" s="238"/>
      <c r="F14" s="238"/>
      <c r="G14" s="238"/>
      <c r="H14" s="31">
        <v>11</v>
      </c>
    </row>
    <row r="15" spans="2:9" ht="17.100000000000001" customHeight="1" x14ac:dyDescent="0.2">
      <c r="C15" s="240"/>
      <c r="D15" s="242"/>
      <c r="E15" s="238"/>
      <c r="F15" s="238"/>
      <c r="G15" s="238"/>
      <c r="H15" s="243"/>
    </row>
    <row r="16" spans="2:9" ht="13.5" customHeight="1" x14ac:dyDescent="0.2">
      <c r="C16" s="240"/>
      <c r="D16" s="242" t="s">
        <v>7</v>
      </c>
      <c r="E16" s="238"/>
      <c r="F16" s="238"/>
      <c r="G16" s="238"/>
      <c r="H16" s="31">
        <v>30</v>
      </c>
    </row>
    <row r="17" spans="3:9" ht="13.5" customHeight="1" x14ac:dyDescent="0.2">
      <c r="C17" s="240"/>
      <c r="D17" s="242"/>
      <c r="E17" s="238"/>
      <c r="F17" s="238"/>
      <c r="G17" s="238"/>
      <c r="H17" s="243"/>
    </row>
    <row r="18" spans="3:9" ht="13.5" customHeight="1" x14ac:dyDescent="0.2">
      <c r="C18" s="240"/>
      <c r="D18" s="242" t="s">
        <v>13</v>
      </c>
      <c r="E18" s="238"/>
      <c r="F18" s="238"/>
      <c r="G18" s="238"/>
      <c r="H18" s="31">
        <v>10</v>
      </c>
    </row>
    <row r="19" spans="3:9" ht="13.5" customHeight="1" x14ac:dyDescent="0.2">
      <c r="C19" s="240"/>
      <c r="D19" s="242"/>
      <c r="E19" s="238"/>
      <c r="F19" s="238"/>
      <c r="G19" s="238"/>
      <c r="H19" s="243"/>
    </row>
    <row r="20" spans="3:9" ht="17.100000000000001" customHeight="1" x14ac:dyDescent="0.2">
      <c r="C20" s="240"/>
      <c r="D20" s="242" t="s">
        <v>8</v>
      </c>
      <c r="E20" s="238"/>
      <c r="F20" s="238"/>
      <c r="G20" s="238"/>
      <c r="H20" s="42">
        <v>3</v>
      </c>
    </row>
    <row r="21" spans="3:9" ht="17.100000000000001" customHeight="1" x14ac:dyDescent="0.2">
      <c r="C21" s="240"/>
      <c r="D21" s="242"/>
      <c r="E21" s="238"/>
      <c r="F21" s="238"/>
      <c r="G21" s="238"/>
      <c r="H21" s="244"/>
    </row>
    <row r="22" spans="3:9" ht="17.100000000000001" customHeight="1" x14ac:dyDescent="0.2">
      <c r="C22" s="240"/>
      <c r="D22" s="242" t="s">
        <v>9</v>
      </c>
      <c r="E22" s="238"/>
      <c r="F22" s="238"/>
      <c r="G22" s="238"/>
      <c r="H22" s="241">
        <f>H12-H14-H16-H18-H20</f>
        <v>206</v>
      </c>
    </row>
    <row r="23" spans="3:9" ht="17.100000000000001" customHeight="1" x14ac:dyDescent="0.2">
      <c r="C23" s="240"/>
      <c r="D23" s="242"/>
      <c r="E23" s="238"/>
      <c r="F23" s="238"/>
      <c r="G23" s="238"/>
      <c r="H23" s="241"/>
    </row>
    <row r="24" spans="3:9" ht="17.100000000000001" customHeight="1" x14ac:dyDescent="0.2">
      <c r="C24" s="240"/>
      <c r="D24" s="238" t="s">
        <v>11</v>
      </c>
      <c r="E24" s="238"/>
      <c r="F24" s="238"/>
      <c r="G24" s="238"/>
      <c r="H24" s="31">
        <v>8</v>
      </c>
    </row>
    <row r="25" spans="3:9" ht="17.100000000000001" customHeight="1" x14ac:dyDescent="0.2">
      <c r="C25" s="240"/>
      <c r="D25" s="238"/>
      <c r="E25" s="238"/>
      <c r="F25" s="238"/>
      <c r="G25" s="238"/>
      <c r="H25" s="243"/>
    </row>
    <row r="26" spans="3:9" ht="17.100000000000001" customHeight="1" x14ac:dyDescent="0.25">
      <c r="C26" s="240"/>
      <c r="D26" s="245" t="s">
        <v>41</v>
      </c>
      <c r="E26" s="246"/>
      <c r="F26" s="246"/>
      <c r="G26" s="246"/>
      <c r="H26" s="247">
        <f>H22*H24</f>
        <v>1648</v>
      </c>
      <c r="I26" s="248"/>
    </row>
    <row r="27" spans="3:9" ht="17.100000000000001" customHeight="1" x14ac:dyDescent="0.2">
      <c r="C27" s="240"/>
      <c r="D27" s="242"/>
      <c r="E27" s="238"/>
      <c r="F27" s="238"/>
      <c r="G27" s="238"/>
      <c r="H27" s="241"/>
    </row>
    <row r="28" spans="3:9" ht="17.100000000000001" customHeight="1" x14ac:dyDescent="0.25">
      <c r="C28" s="240"/>
      <c r="D28" s="246" t="s">
        <v>75</v>
      </c>
      <c r="E28" s="246"/>
      <c r="F28" s="238"/>
      <c r="G28" s="238"/>
      <c r="H28" s="241"/>
    </row>
    <row r="29" spans="3:9" ht="17.100000000000001" customHeight="1" x14ac:dyDescent="0.25">
      <c r="C29" s="240"/>
      <c r="D29" s="249"/>
      <c r="E29" s="249"/>
      <c r="F29" s="238"/>
      <c r="G29" s="238"/>
      <c r="H29" s="241"/>
    </row>
    <row r="30" spans="3:9" ht="17.100000000000001" customHeight="1" x14ac:dyDescent="0.2">
      <c r="C30" s="240"/>
      <c r="D30" s="238" t="s">
        <v>78</v>
      </c>
      <c r="E30" s="238"/>
      <c r="F30" s="238"/>
      <c r="G30" s="44">
        <v>0.25</v>
      </c>
      <c r="H30" s="241">
        <f>H26*G30</f>
        <v>412</v>
      </c>
    </row>
    <row r="31" spans="3:9" ht="9.75" customHeight="1" x14ac:dyDescent="0.2">
      <c r="C31" s="240"/>
      <c r="D31" s="238"/>
      <c r="E31" s="238"/>
      <c r="F31" s="238"/>
      <c r="G31" s="250"/>
      <c r="H31" s="241"/>
    </row>
    <row r="32" spans="3:9" ht="17.100000000000001" customHeight="1" x14ac:dyDescent="0.2">
      <c r="C32" s="240"/>
      <c r="D32" s="242" t="s">
        <v>12</v>
      </c>
      <c r="E32" s="238"/>
      <c r="F32" s="238"/>
      <c r="G32" s="238"/>
      <c r="H32" s="241">
        <f>H26-H30</f>
        <v>1236</v>
      </c>
    </row>
    <row r="33" spans="2:9" ht="17.100000000000001" customHeight="1" x14ac:dyDescent="0.2">
      <c r="C33" s="240"/>
      <c r="D33" s="238"/>
      <c r="E33" s="238"/>
      <c r="F33" s="238"/>
      <c r="G33" s="238"/>
      <c r="H33" s="241"/>
    </row>
    <row r="34" spans="2:9" ht="17.100000000000001" customHeight="1" x14ac:dyDescent="0.2">
      <c r="C34" s="240"/>
      <c r="D34" s="238" t="s">
        <v>40</v>
      </c>
      <c r="E34" s="238"/>
      <c r="F34" s="238"/>
      <c r="G34" s="238"/>
      <c r="H34" s="241"/>
    </row>
    <row r="35" spans="2:9" ht="17.100000000000001" customHeight="1" x14ac:dyDescent="0.2">
      <c r="C35" s="240"/>
      <c r="D35" s="238"/>
      <c r="E35" s="238"/>
      <c r="F35" s="238"/>
      <c r="G35" s="238"/>
      <c r="H35" s="241"/>
    </row>
    <row r="36" spans="2:9" ht="17.100000000000001" customHeight="1" x14ac:dyDescent="0.25">
      <c r="C36" s="240"/>
      <c r="D36" s="238"/>
      <c r="E36" s="251" t="s">
        <v>81</v>
      </c>
      <c r="F36" s="249"/>
      <c r="G36" s="238"/>
      <c r="H36" s="241"/>
    </row>
    <row r="37" spans="2:9" ht="17.100000000000001" customHeight="1" x14ac:dyDescent="0.2">
      <c r="C37" s="46">
        <v>1</v>
      </c>
      <c r="D37" s="238" t="s">
        <v>64</v>
      </c>
      <c r="E37" s="179">
        <v>0.5</v>
      </c>
      <c r="F37" s="183"/>
      <c r="G37" s="238">
        <f>C37*E37</f>
        <v>0.5</v>
      </c>
      <c r="H37" s="241"/>
    </row>
    <row r="38" spans="2:9" ht="17.100000000000001" customHeight="1" x14ac:dyDescent="0.2">
      <c r="C38" s="46">
        <v>3</v>
      </c>
      <c r="D38" s="238" t="s">
        <v>82</v>
      </c>
      <c r="E38" s="179">
        <v>1</v>
      </c>
      <c r="F38" s="183"/>
      <c r="G38" s="238">
        <f>C38*E38</f>
        <v>3</v>
      </c>
      <c r="H38" s="241"/>
    </row>
    <row r="39" spans="2:9" ht="17.100000000000001" customHeight="1" x14ac:dyDescent="0.2">
      <c r="C39" s="46">
        <v>1</v>
      </c>
      <c r="D39" s="238" t="s">
        <v>83</v>
      </c>
      <c r="E39" s="179">
        <v>0.5</v>
      </c>
      <c r="F39" s="180"/>
      <c r="G39" s="252">
        <f>C39*E39</f>
        <v>0.5</v>
      </c>
      <c r="H39" s="239"/>
    </row>
    <row r="40" spans="2:9" ht="15.75" customHeight="1" x14ac:dyDescent="0.25">
      <c r="C40" s="240"/>
      <c r="D40" s="238"/>
      <c r="E40" s="253"/>
      <c r="F40" s="254"/>
      <c r="G40" s="255">
        <f>G37+G38+G39</f>
        <v>4</v>
      </c>
      <c r="H40" s="239"/>
    </row>
    <row r="41" spans="2:9" ht="13.5" thickBot="1" x14ac:dyDescent="0.25">
      <c r="C41" s="256"/>
      <c r="D41" s="257"/>
      <c r="E41" s="258"/>
      <c r="F41" s="259"/>
      <c r="G41" s="64"/>
      <c r="H41" s="260"/>
    </row>
    <row r="42" spans="2:9" ht="16.5" thickBot="1" x14ac:dyDescent="0.3">
      <c r="C42" s="268"/>
      <c r="D42" s="269" t="s">
        <v>91</v>
      </c>
      <c r="E42" s="270"/>
      <c r="F42" s="271"/>
      <c r="G42" s="272"/>
      <c r="H42" s="273">
        <f>G40*H32</f>
        <v>4944</v>
      </c>
    </row>
    <row r="43" spans="2:9" x14ac:dyDescent="0.2">
      <c r="B43" s="261"/>
      <c r="C43" s="261"/>
      <c r="D43" s="262"/>
      <c r="E43" s="263"/>
      <c r="F43" s="261"/>
      <c r="G43" s="264"/>
      <c r="H43" s="265"/>
    </row>
    <row r="44" spans="2:9" ht="15" x14ac:dyDescent="0.25">
      <c r="B44" s="266"/>
      <c r="C44" s="266"/>
      <c r="D44" s="266"/>
      <c r="E44" s="266"/>
      <c r="F44" s="266"/>
      <c r="G44" s="266"/>
      <c r="H44" s="267"/>
      <c r="I44" s="266"/>
    </row>
  </sheetData>
  <sheetProtection algorithmName="SHA-512" hashValue="AnOebJzWgQS7ThXI0EkWKmY9Cam1AxSj2qs3rMKWNSyYnwG+MuyJon5ordrkaa4n8oWArsACtUI74rlXNb22eA==" saltValue="1pRILgogv5GtLjm95MYPWg==" spinCount="100000" sheet="1" objects="1" scenarios="1"/>
  <mergeCells count="6">
    <mergeCell ref="E39:F39"/>
    <mergeCell ref="C2:H2"/>
    <mergeCell ref="C3:H3"/>
    <mergeCell ref="C4:H4"/>
    <mergeCell ref="E37:F37"/>
    <mergeCell ref="E38:F38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E4005-D49E-4B2E-BB4F-034D2B0A532E}">
  <sheetPr>
    <tabColor rgb="FF7030A0"/>
  </sheetPr>
  <dimension ref="A1:L113"/>
  <sheetViews>
    <sheetView showGridLines="0" tabSelected="1" topLeftCell="A29" zoomScale="85" zoomScaleNormal="85" workbookViewId="0">
      <selection activeCell="M61" sqref="M61"/>
    </sheetView>
  </sheetViews>
  <sheetFormatPr baseColWidth="10" defaultColWidth="9.42578125" defaultRowHeight="14.25" x14ac:dyDescent="0.2"/>
  <cols>
    <col min="1" max="1" width="34.28515625" style="276" customWidth="1"/>
    <col min="2" max="2" width="13.85546875" style="276" bestFit="1" customWidth="1"/>
    <col min="3" max="3" width="10.28515625" style="276" customWidth="1"/>
    <col min="4" max="4" width="11" style="276" customWidth="1"/>
    <col min="5" max="5" width="13.5703125" style="276" customWidth="1"/>
    <col min="6" max="6" width="15.140625" style="276" customWidth="1"/>
    <col min="7" max="11" width="9.42578125" style="276"/>
    <col min="12" max="12" width="10.42578125" style="276" bestFit="1" customWidth="1"/>
    <col min="13" max="16384" width="9.42578125" style="276"/>
  </cols>
  <sheetData>
    <row r="1" spans="1:6" ht="15.75" thickBot="1" x14ac:dyDescent="0.3">
      <c r="A1" s="274" t="s">
        <v>92</v>
      </c>
      <c r="B1" s="275"/>
      <c r="C1" s="275"/>
      <c r="D1" s="275"/>
      <c r="E1" s="275"/>
      <c r="F1" s="275"/>
    </row>
    <row r="2" spans="1:6" ht="30" x14ac:dyDescent="0.25">
      <c r="A2" s="277"/>
      <c r="B2" s="278" t="s">
        <v>93</v>
      </c>
      <c r="C2" s="279" t="s">
        <v>94</v>
      </c>
      <c r="D2" s="280"/>
      <c r="E2" s="278" t="s">
        <v>131</v>
      </c>
      <c r="F2" s="281" t="s">
        <v>127</v>
      </c>
    </row>
    <row r="3" spans="1:6" ht="15.75" customHeight="1" x14ac:dyDescent="0.2">
      <c r="A3" s="282"/>
      <c r="B3" s="283"/>
      <c r="C3" s="284" t="s">
        <v>112</v>
      </c>
      <c r="D3" s="284" t="s">
        <v>126</v>
      </c>
      <c r="E3" s="285"/>
      <c r="F3" s="286"/>
    </row>
    <row r="4" spans="1:6" ht="30" customHeight="1" x14ac:dyDescent="0.2">
      <c r="A4" s="282" t="s">
        <v>95</v>
      </c>
      <c r="B4" s="287">
        <f>'Planung Kosten Eigene Berechn'!D36</f>
        <v>423500</v>
      </c>
      <c r="C4" s="288"/>
      <c r="D4" s="289"/>
      <c r="E4" s="290"/>
      <c r="F4" s="291"/>
    </row>
    <row r="5" spans="1:6" ht="21.75" customHeight="1" x14ac:dyDescent="0.2">
      <c r="A5" s="292" t="s">
        <v>96</v>
      </c>
      <c r="B5" s="293">
        <f>'Planung Kosten Eigene Berechn'!D10</f>
        <v>65000</v>
      </c>
      <c r="C5" s="139">
        <v>100</v>
      </c>
      <c r="D5" s="295">
        <f>100-C5</f>
        <v>0</v>
      </c>
      <c r="E5" s="285">
        <f>B5*C5/100</f>
        <v>65000</v>
      </c>
      <c r="F5" s="291">
        <f>B5*D5/100</f>
        <v>0</v>
      </c>
    </row>
    <row r="6" spans="1:6" ht="18.95" customHeight="1" x14ac:dyDescent="0.2">
      <c r="A6" s="292" t="s">
        <v>99</v>
      </c>
      <c r="B6" s="293">
        <f>'Planung Kosten Eigene Berechn'!D13</f>
        <v>140000</v>
      </c>
      <c r="C6" s="141">
        <v>30</v>
      </c>
      <c r="D6" s="295">
        <f>100-C6</f>
        <v>70</v>
      </c>
      <c r="E6" s="285">
        <f t="shared" ref="E6:E15" si="0">B6*C6/100</f>
        <v>42000</v>
      </c>
      <c r="F6" s="291">
        <f t="shared" ref="F6:F15" si="1">B6*D6/100</f>
        <v>98000</v>
      </c>
    </row>
    <row r="7" spans="1:6" ht="18.95" customHeight="1" x14ac:dyDescent="0.2">
      <c r="A7" s="292" t="s">
        <v>70</v>
      </c>
      <c r="B7" s="293">
        <f>'Planung Kosten Eigene Berechn'!D14</f>
        <v>15000</v>
      </c>
      <c r="C7" s="139">
        <v>80</v>
      </c>
      <c r="D7" s="295">
        <f t="shared" ref="D7:D14" si="2">100-C7</f>
        <v>20</v>
      </c>
      <c r="E7" s="285">
        <f t="shared" si="0"/>
        <v>12000</v>
      </c>
      <c r="F7" s="291">
        <f t="shared" si="1"/>
        <v>3000</v>
      </c>
    </row>
    <row r="8" spans="1:6" ht="18.95" customHeight="1" x14ac:dyDescent="0.2">
      <c r="A8" s="292" t="s">
        <v>100</v>
      </c>
      <c r="B8" s="293">
        <f>'Planung Kosten Eigene Berechn'!D15</f>
        <v>10000</v>
      </c>
      <c r="C8" s="141">
        <v>20</v>
      </c>
      <c r="D8" s="295">
        <f t="shared" si="2"/>
        <v>80</v>
      </c>
      <c r="E8" s="285">
        <f t="shared" si="0"/>
        <v>2000</v>
      </c>
      <c r="F8" s="291">
        <f t="shared" si="1"/>
        <v>8000</v>
      </c>
    </row>
    <row r="9" spans="1:6" ht="18.95" customHeight="1" x14ac:dyDescent="0.2">
      <c r="A9" s="292" t="s">
        <v>101</v>
      </c>
      <c r="B9" s="293">
        <f>'Planung Kosten Eigene Berechn'!D16</f>
        <v>7500</v>
      </c>
      <c r="C9" s="141">
        <v>60</v>
      </c>
      <c r="D9" s="295">
        <f t="shared" si="2"/>
        <v>40</v>
      </c>
      <c r="E9" s="285">
        <f t="shared" si="0"/>
        <v>4500</v>
      </c>
      <c r="F9" s="291">
        <f t="shared" si="1"/>
        <v>3000</v>
      </c>
    </row>
    <row r="10" spans="1:6" ht="18.95" customHeight="1" x14ac:dyDescent="0.2">
      <c r="A10" s="292" t="s">
        <v>0</v>
      </c>
      <c r="B10" s="293">
        <f>'Planung Kosten Eigene Berechn'!D17</f>
        <v>20000</v>
      </c>
      <c r="C10" s="141">
        <v>50</v>
      </c>
      <c r="D10" s="295">
        <f t="shared" si="2"/>
        <v>50</v>
      </c>
      <c r="E10" s="285">
        <f t="shared" si="0"/>
        <v>10000</v>
      </c>
      <c r="F10" s="291">
        <f t="shared" si="1"/>
        <v>10000</v>
      </c>
    </row>
    <row r="11" spans="1:6" ht="18.95" customHeight="1" x14ac:dyDescent="0.2">
      <c r="A11" s="292" t="s">
        <v>1</v>
      </c>
      <c r="B11" s="293">
        <f>'Planung Kosten Eigene Berechn'!D18</f>
        <v>8000</v>
      </c>
      <c r="C11" s="139">
        <v>60</v>
      </c>
      <c r="D11" s="295">
        <f t="shared" si="2"/>
        <v>40</v>
      </c>
      <c r="E11" s="285">
        <f t="shared" si="0"/>
        <v>4800</v>
      </c>
      <c r="F11" s="291">
        <f t="shared" si="1"/>
        <v>3200</v>
      </c>
    </row>
    <row r="12" spans="1:6" ht="18.95" customHeight="1" x14ac:dyDescent="0.2">
      <c r="A12" s="292" t="s">
        <v>102</v>
      </c>
      <c r="B12" s="293">
        <f>'Planung Kosten Eigene Berechn'!D19</f>
        <v>7000</v>
      </c>
      <c r="C12" s="141">
        <v>70</v>
      </c>
      <c r="D12" s="295">
        <f t="shared" si="2"/>
        <v>30</v>
      </c>
      <c r="E12" s="285">
        <f t="shared" si="0"/>
        <v>4900</v>
      </c>
      <c r="F12" s="291">
        <f t="shared" si="1"/>
        <v>2100</v>
      </c>
    </row>
    <row r="13" spans="1:6" ht="18.95" customHeight="1" x14ac:dyDescent="0.2">
      <c r="A13" s="292" t="s">
        <v>103</v>
      </c>
      <c r="B13" s="293">
        <f>'Planung Kosten Eigene Berechn'!D20</f>
        <v>9500</v>
      </c>
      <c r="C13" s="139">
        <v>70</v>
      </c>
      <c r="D13" s="295">
        <f t="shared" si="2"/>
        <v>30</v>
      </c>
      <c r="E13" s="285">
        <f t="shared" si="0"/>
        <v>6650</v>
      </c>
      <c r="F13" s="291">
        <f t="shared" si="1"/>
        <v>2850</v>
      </c>
    </row>
    <row r="14" spans="1:6" ht="18.95" customHeight="1" x14ac:dyDescent="0.2">
      <c r="A14" s="292" t="s">
        <v>76</v>
      </c>
      <c r="B14" s="293">
        <f>'Planung Kosten Eigene Berechn'!D21</f>
        <v>11500</v>
      </c>
      <c r="C14" s="151">
        <v>60</v>
      </c>
      <c r="D14" s="296">
        <f t="shared" si="2"/>
        <v>40</v>
      </c>
      <c r="E14" s="285">
        <f t="shared" si="0"/>
        <v>6900</v>
      </c>
      <c r="F14" s="291">
        <f t="shared" si="1"/>
        <v>4600</v>
      </c>
    </row>
    <row r="15" spans="1:6" ht="18.95" customHeight="1" x14ac:dyDescent="0.2">
      <c r="A15" s="292" t="s">
        <v>106</v>
      </c>
      <c r="B15" s="293">
        <f>'Planung Kosten Eigene Berechn'!D26</f>
        <v>60000</v>
      </c>
      <c r="C15" s="294">
        <v>0</v>
      </c>
      <c r="D15" s="295">
        <f>100-C15</f>
        <v>100</v>
      </c>
      <c r="E15" s="285">
        <f t="shared" si="0"/>
        <v>0</v>
      </c>
      <c r="F15" s="291">
        <f t="shared" si="1"/>
        <v>60000</v>
      </c>
    </row>
    <row r="16" spans="1:6" ht="53.25" customHeight="1" x14ac:dyDescent="0.25">
      <c r="A16" s="297" t="s">
        <v>128</v>
      </c>
      <c r="B16" s="298">
        <f>SUM(B6:B15)</f>
        <v>288500</v>
      </c>
      <c r="C16" s="299"/>
      <c r="D16" s="299"/>
      <c r="E16" s="298">
        <f>SUM(E6:E15)</f>
        <v>93750</v>
      </c>
      <c r="F16" s="300">
        <f>SUM(F6:F15)</f>
        <v>194750</v>
      </c>
    </row>
    <row r="17" spans="1:12" ht="19.5" customHeight="1" x14ac:dyDescent="0.2">
      <c r="A17" s="301" t="s">
        <v>111</v>
      </c>
      <c r="B17" s="290">
        <f>D39*B5</f>
        <v>16250</v>
      </c>
      <c r="C17" s="290"/>
      <c r="D17" s="290"/>
      <c r="E17" s="290"/>
      <c r="F17" s="291">
        <f>B17</f>
        <v>16250</v>
      </c>
    </row>
    <row r="18" spans="1:12" ht="19.5" customHeight="1" x14ac:dyDescent="0.25">
      <c r="A18" s="301" t="s">
        <v>117</v>
      </c>
      <c r="B18" s="302">
        <f>B16-B17</f>
        <v>272250</v>
      </c>
      <c r="C18" s="290"/>
      <c r="D18" s="290"/>
      <c r="E18" s="290">
        <f>E16-E17</f>
        <v>93750</v>
      </c>
      <c r="F18" s="291">
        <f>F16-F17</f>
        <v>178500</v>
      </c>
    </row>
    <row r="19" spans="1:12" ht="19.5" customHeight="1" x14ac:dyDescent="0.25">
      <c r="A19" s="303" t="s">
        <v>118</v>
      </c>
      <c r="B19" s="304">
        <f>'Plan fakturierb Stunden Muster'!H42</f>
        <v>4944</v>
      </c>
      <c r="C19" s="305"/>
      <c r="D19" s="305"/>
      <c r="E19" s="305">
        <f>'Plan fakturierb Stunden Muster'!H42</f>
        <v>4944</v>
      </c>
      <c r="F19" s="306">
        <f>B19</f>
        <v>4944</v>
      </c>
    </row>
    <row r="20" spans="1:12" ht="19.5" customHeight="1" x14ac:dyDescent="0.25">
      <c r="A20" s="307" t="s">
        <v>122</v>
      </c>
      <c r="B20" s="308">
        <f>IFERROR(B18/B19,"")</f>
        <v>55.066747572815537</v>
      </c>
      <c r="C20" s="309"/>
      <c r="D20" s="309"/>
      <c r="E20" s="308">
        <f>IFERROR(E16/E19,"")</f>
        <v>18.962378640776699</v>
      </c>
      <c r="F20" s="310">
        <f>IFERROR(F18/F19,"")</f>
        <v>36.104368932038838</v>
      </c>
    </row>
    <row r="21" spans="1:12" ht="18.95" customHeight="1" x14ac:dyDescent="0.2">
      <c r="A21" s="282" t="s">
        <v>104</v>
      </c>
      <c r="B21" s="290">
        <f>'Planung Kosten Eigene Berechn'!D27</f>
        <v>15000</v>
      </c>
      <c r="C21" s="290"/>
      <c r="D21" s="290"/>
      <c r="E21" s="290"/>
      <c r="F21" s="291">
        <f>'Planung Kosten Eigene Berechn'!D27</f>
        <v>15000</v>
      </c>
    </row>
    <row r="22" spans="1:12" ht="18.95" customHeight="1" x14ac:dyDescent="0.2">
      <c r="A22" s="282" t="s">
        <v>119</v>
      </c>
      <c r="B22" s="290">
        <f>'Planung Kosten Eigene Berechn'!D28</f>
        <v>15000</v>
      </c>
      <c r="C22" s="290"/>
      <c r="D22" s="290"/>
      <c r="E22" s="290"/>
      <c r="F22" s="291">
        <f>B22</f>
        <v>15000</v>
      </c>
    </row>
    <row r="23" spans="1:12" ht="19.5" customHeight="1" x14ac:dyDescent="0.2">
      <c r="A23" s="301" t="s">
        <v>85</v>
      </c>
      <c r="B23" s="290">
        <f>'Planung Kosten Eigene Berechn'!D29</f>
        <v>15000</v>
      </c>
      <c r="C23" s="290"/>
      <c r="D23" s="290"/>
      <c r="E23" s="290"/>
      <c r="F23" s="291">
        <f>B23</f>
        <v>15000</v>
      </c>
    </row>
    <row r="24" spans="1:12" ht="18.95" customHeight="1" x14ac:dyDescent="0.2">
      <c r="A24" s="282" t="s">
        <v>105</v>
      </c>
      <c r="B24" s="290">
        <f>'Planung Kosten Eigene Berechn'!D30</f>
        <v>0</v>
      </c>
      <c r="C24" s="290"/>
      <c r="D24" s="290"/>
      <c r="E24" s="290"/>
      <c r="F24" s="291">
        <f>B24</f>
        <v>0</v>
      </c>
    </row>
    <row r="25" spans="1:12" ht="24" customHeight="1" x14ac:dyDescent="0.2">
      <c r="A25" s="282" t="s">
        <v>89</v>
      </c>
      <c r="B25" s="290">
        <f>'Planung Kosten Eigene Berechn'!D31</f>
        <v>0</v>
      </c>
      <c r="C25" s="290"/>
      <c r="D25" s="290"/>
      <c r="E25" s="290"/>
      <c r="F25" s="291">
        <f>B25*D25/100</f>
        <v>0</v>
      </c>
    </row>
    <row r="26" spans="1:12" ht="18.95" customHeight="1" x14ac:dyDescent="0.2">
      <c r="A26" s="282" t="s">
        <v>85</v>
      </c>
      <c r="B26" s="290">
        <f>'Planung Kosten Eigene Berechn'!D29</f>
        <v>15000</v>
      </c>
      <c r="C26" s="290"/>
      <c r="D26" s="290"/>
      <c r="E26" s="290"/>
      <c r="F26" s="291">
        <f>B26</f>
        <v>15000</v>
      </c>
    </row>
    <row r="27" spans="1:12" ht="18.95" customHeight="1" x14ac:dyDescent="0.2">
      <c r="A27" s="282" t="s">
        <v>120</v>
      </c>
      <c r="B27" s="290">
        <f>'Planung Kosten Eigene Berechn'!D30</f>
        <v>0</v>
      </c>
      <c r="C27" s="290"/>
      <c r="D27" s="290"/>
      <c r="E27" s="290"/>
      <c r="F27" s="291">
        <f>B27</f>
        <v>0</v>
      </c>
      <c r="L27" s="311"/>
    </row>
    <row r="28" spans="1:12" ht="18.95" customHeight="1" x14ac:dyDescent="0.2">
      <c r="A28" s="282" t="s">
        <v>88</v>
      </c>
      <c r="B28" s="290">
        <f>'Planung Kosten Eigene Berechn'!D32</f>
        <v>5000</v>
      </c>
      <c r="C28" s="290"/>
      <c r="D28" s="290"/>
      <c r="E28" s="290"/>
      <c r="F28" s="291">
        <f>B28</f>
        <v>5000</v>
      </c>
    </row>
    <row r="29" spans="1:12" ht="18.95" customHeight="1" x14ac:dyDescent="0.2">
      <c r="A29" s="312" t="s">
        <v>121</v>
      </c>
      <c r="B29" s="290">
        <f>B18+SUM(B21:B28)</f>
        <v>337250</v>
      </c>
      <c r="C29" s="290"/>
      <c r="D29" s="290"/>
      <c r="E29" s="290">
        <f>E18-SUM(E21:E28)</f>
        <v>93750</v>
      </c>
      <c r="F29" s="291">
        <f>F18+SUM(F21:F28)</f>
        <v>243500</v>
      </c>
    </row>
    <row r="30" spans="1:12" ht="19.5" customHeight="1" x14ac:dyDescent="0.2">
      <c r="A30" s="282" t="s">
        <v>118</v>
      </c>
      <c r="B30" s="290">
        <f>'Plan fakturierb Stunden Muster'!H42</f>
        <v>4944</v>
      </c>
      <c r="C30" s="289"/>
      <c r="D30" s="289"/>
      <c r="E30" s="290">
        <f>'Plan fakturierb Stunden Muster'!H42</f>
        <v>4944</v>
      </c>
      <c r="F30" s="291">
        <f>B30</f>
        <v>4944</v>
      </c>
    </row>
    <row r="31" spans="1:12" ht="19.5" customHeight="1" x14ac:dyDescent="0.25">
      <c r="A31" s="307" t="s">
        <v>122</v>
      </c>
      <c r="B31" s="308">
        <f>IFERROR(B29/B30,"")</f>
        <v>68.213996763754039</v>
      </c>
      <c r="C31" s="309"/>
      <c r="D31" s="309"/>
      <c r="E31" s="308">
        <f>IFERROR(E29/E30,"")</f>
        <v>18.962378640776699</v>
      </c>
      <c r="F31" s="310">
        <f>IFERROR(F29/F30,"")</f>
        <v>49.251618122977348</v>
      </c>
      <c r="G31" s="313"/>
    </row>
    <row r="32" spans="1:12" ht="19.5" customHeight="1" x14ac:dyDescent="0.2">
      <c r="A32" s="282" t="s">
        <v>123</v>
      </c>
      <c r="B32" s="290">
        <f>'Planung Kosten Eigene Berechn'!D28</f>
        <v>15000</v>
      </c>
      <c r="C32" s="289"/>
      <c r="D32" s="289"/>
      <c r="E32" s="290"/>
      <c r="F32" s="291">
        <f>'Planung Kosten Eigene Berechn'!D28</f>
        <v>15000</v>
      </c>
    </row>
    <row r="33" spans="1:12" ht="19.5" customHeight="1" x14ac:dyDescent="0.2">
      <c r="A33" s="282" t="s">
        <v>124</v>
      </c>
      <c r="B33" s="290">
        <f>'Planung Kosten Eigene Berechn'!D33</f>
        <v>20000</v>
      </c>
      <c r="C33" s="289"/>
      <c r="D33" s="289"/>
      <c r="E33" s="290"/>
      <c r="F33" s="291">
        <f>'Planung Kosten Eigene Berechn'!D33</f>
        <v>20000</v>
      </c>
      <c r="L33" s="311"/>
    </row>
    <row r="34" spans="1:12" ht="19.5" customHeight="1" x14ac:dyDescent="0.2">
      <c r="A34" s="282" t="s">
        <v>125</v>
      </c>
      <c r="B34" s="290">
        <f>B29+B32+B33</f>
        <v>372250</v>
      </c>
      <c r="C34" s="289"/>
      <c r="D34" s="289"/>
      <c r="E34" s="290">
        <f>E29+E32+E33</f>
        <v>93750</v>
      </c>
      <c r="F34" s="291">
        <f>F29+F32+F33</f>
        <v>278500</v>
      </c>
    </row>
    <row r="35" spans="1:12" ht="19.5" customHeight="1" x14ac:dyDescent="0.2">
      <c r="A35" s="282" t="s">
        <v>97</v>
      </c>
      <c r="B35" s="290">
        <f>'Plan fakturierb Stunden Muster'!H42</f>
        <v>4944</v>
      </c>
      <c r="C35" s="289"/>
      <c r="D35" s="289"/>
      <c r="E35" s="290">
        <f>B35</f>
        <v>4944</v>
      </c>
      <c r="F35" s="291">
        <f>B35</f>
        <v>4944</v>
      </c>
    </row>
    <row r="36" spans="1:12" ht="18.95" customHeight="1" thickBot="1" x14ac:dyDescent="0.3">
      <c r="A36" s="314" t="s">
        <v>98</v>
      </c>
      <c r="B36" s="315">
        <f>IFERROR(B34/B35,"")</f>
        <v>75.293284789644019</v>
      </c>
      <c r="C36" s="316"/>
      <c r="D36" s="317"/>
      <c r="E36" s="315">
        <f>IFERROR(E34/E35,"")</f>
        <v>18.962378640776699</v>
      </c>
      <c r="F36" s="318">
        <f>IFERROR(F34/F35,"")</f>
        <v>56.330906148867314</v>
      </c>
      <c r="I36" s="311"/>
    </row>
    <row r="37" spans="1:12" ht="18.95" customHeight="1" x14ac:dyDescent="0.25">
      <c r="A37" s="319"/>
      <c r="B37" s="320"/>
      <c r="C37" s="321"/>
      <c r="D37" s="322"/>
      <c r="E37" s="320"/>
      <c r="F37" s="320"/>
    </row>
    <row r="38" spans="1:12" ht="18.95" customHeight="1" x14ac:dyDescent="0.25">
      <c r="A38" s="319"/>
      <c r="B38" s="320"/>
      <c r="C38" s="321"/>
      <c r="D38" s="322"/>
      <c r="E38" s="320"/>
      <c r="F38" s="320"/>
    </row>
    <row r="39" spans="1:12" ht="18.95" customHeight="1" x14ac:dyDescent="0.25">
      <c r="A39" s="193" t="s">
        <v>129</v>
      </c>
      <c r="D39" s="136">
        <v>0.25</v>
      </c>
      <c r="E39" s="320"/>
      <c r="F39" s="320"/>
    </row>
    <row r="40" spans="1:12" ht="18.95" customHeight="1" x14ac:dyDescent="0.25">
      <c r="A40" s="319"/>
      <c r="B40" s="320"/>
      <c r="C40" s="321"/>
      <c r="D40" s="322"/>
      <c r="E40" s="320"/>
      <c r="F40" s="320"/>
    </row>
    <row r="41" spans="1:12" s="230" customFormat="1" ht="19.5" customHeight="1" x14ac:dyDescent="0.25">
      <c r="A41" s="323" t="s">
        <v>113</v>
      </c>
      <c r="B41" s="324"/>
      <c r="C41" s="325"/>
      <c r="D41" s="129">
        <f>E36</f>
        <v>18.962378640776699</v>
      </c>
      <c r="F41" s="193"/>
    </row>
    <row r="42" spans="1:12" s="230" customFormat="1" ht="19.5" customHeight="1" x14ac:dyDescent="0.2">
      <c r="A42" s="326" t="s">
        <v>114</v>
      </c>
      <c r="B42" s="327"/>
      <c r="C42" s="193"/>
      <c r="D42" s="131">
        <f>B20</f>
        <v>55.066747572815537</v>
      </c>
    </row>
    <row r="43" spans="1:12" s="230" customFormat="1" ht="19.5" customHeight="1" x14ac:dyDescent="0.2">
      <c r="A43" s="326" t="s">
        <v>115</v>
      </c>
      <c r="B43" s="327"/>
      <c r="C43" s="193"/>
      <c r="D43" s="131">
        <f>B31</f>
        <v>68.213996763754039</v>
      </c>
      <c r="F43" s="193"/>
    </row>
    <row r="44" spans="1:12" s="230" customFormat="1" ht="19.5" customHeight="1" x14ac:dyDescent="0.2">
      <c r="A44" s="328" t="s">
        <v>116</v>
      </c>
      <c r="B44" s="329"/>
      <c r="C44" s="330"/>
      <c r="D44" s="135">
        <f>B36</f>
        <v>75.293284789644019</v>
      </c>
      <c r="E44" s="193"/>
    </row>
    <row r="45" spans="1:12" ht="15" x14ac:dyDescent="0.2">
      <c r="A45" s="193"/>
      <c r="B45" s="193"/>
      <c r="C45" s="193"/>
      <c r="D45" s="193"/>
      <c r="E45" s="193"/>
      <c r="F45" s="193"/>
    </row>
    <row r="46" spans="1:12" ht="15" x14ac:dyDescent="0.2">
      <c r="A46" s="193"/>
      <c r="B46" s="193"/>
      <c r="C46" s="193"/>
      <c r="D46" s="193"/>
      <c r="E46" s="193"/>
      <c r="F46" s="193"/>
    </row>
    <row r="47" spans="1:12" ht="19.5" customHeight="1" x14ac:dyDescent="0.25">
      <c r="A47" s="331" t="s">
        <v>130</v>
      </c>
      <c r="B47" s="332"/>
      <c r="C47" s="230"/>
      <c r="D47" s="333"/>
      <c r="E47" s="334"/>
      <c r="F47" s="230"/>
      <c r="G47" s="230"/>
    </row>
    <row r="48" spans="1:12" ht="19.5" customHeight="1" x14ac:dyDescent="0.2">
      <c r="A48" s="335" t="s">
        <v>132</v>
      </c>
      <c r="B48" s="336"/>
      <c r="C48" s="335"/>
      <c r="D48" s="337"/>
      <c r="E48" s="338"/>
      <c r="F48" s="335"/>
      <c r="G48" s="230"/>
    </row>
    <row r="49" spans="1:7" ht="19.5" customHeight="1" x14ac:dyDescent="0.2">
      <c r="A49" s="335" t="s">
        <v>133</v>
      </c>
      <c r="B49" s="336"/>
      <c r="C49" s="335"/>
      <c r="D49" s="337"/>
      <c r="E49" s="338"/>
      <c r="F49" s="335"/>
      <c r="G49" s="230"/>
    </row>
    <row r="50" spans="1:7" ht="19.5" customHeight="1" x14ac:dyDescent="0.2">
      <c r="A50" s="335" t="s">
        <v>134</v>
      </c>
      <c r="B50" s="336"/>
      <c r="C50" s="335"/>
      <c r="D50" s="337"/>
      <c r="E50" s="338"/>
      <c r="F50" s="335"/>
      <c r="G50" s="230"/>
    </row>
    <row r="51" spans="1:7" ht="19.5" customHeight="1" x14ac:dyDescent="0.2">
      <c r="A51" s="335" t="s">
        <v>135</v>
      </c>
      <c r="B51" s="336"/>
      <c r="C51" s="335"/>
      <c r="D51" s="337"/>
      <c r="E51" s="338"/>
      <c r="F51" s="335"/>
      <c r="G51" s="230"/>
    </row>
    <row r="52" spans="1:7" ht="19.5" customHeight="1" x14ac:dyDescent="0.2">
      <c r="A52" s="335" t="s">
        <v>136</v>
      </c>
      <c r="B52" s="336"/>
      <c r="C52" s="335"/>
      <c r="D52" s="337"/>
      <c r="E52" s="338"/>
      <c r="F52" s="335"/>
      <c r="G52" s="230"/>
    </row>
    <row r="53" spans="1:7" ht="19.5" customHeight="1" x14ac:dyDescent="0.2">
      <c r="A53" s="335" t="s">
        <v>137</v>
      </c>
      <c r="B53" s="336"/>
      <c r="C53" s="335"/>
      <c r="D53" s="337"/>
      <c r="E53" s="338"/>
      <c r="F53" s="335"/>
      <c r="G53" s="230"/>
    </row>
    <row r="54" spans="1:7" ht="19.5" customHeight="1" x14ac:dyDescent="0.2">
      <c r="A54" s="335" t="s">
        <v>138</v>
      </c>
      <c r="B54" s="336"/>
      <c r="C54" s="335"/>
      <c r="D54" s="337"/>
      <c r="E54" s="338"/>
      <c r="F54" s="335"/>
      <c r="G54" s="230"/>
    </row>
    <row r="55" spans="1:7" ht="19.5" customHeight="1" x14ac:dyDescent="0.2">
      <c r="A55" s="335" t="s">
        <v>142</v>
      </c>
      <c r="B55" s="336"/>
      <c r="C55" s="335"/>
      <c r="D55" s="337"/>
      <c r="E55" s="338"/>
      <c r="F55" s="335"/>
      <c r="G55" s="230"/>
    </row>
    <row r="56" spans="1:7" ht="19.5" customHeight="1" x14ac:dyDescent="0.2">
      <c r="A56" s="335" t="s">
        <v>139</v>
      </c>
      <c r="B56" s="336"/>
      <c r="C56" s="335"/>
      <c r="D56" s="337"/>
      <c r="E56" s="338"/>
      <c r="F56" s="335"/>
      <c r="G56" s="230"/>
    </row>
    <row r="57" spans="1:7" ht="19.5" customHeight="1" x14ac:dyDescent="0.2">
      <c r="A57" s="335" t="s">
        <v>140</v>
      </c>
      <c r="B57" s="336"/>
      <c r="C57" s="335"/>
      <c r="D57" s="337"/>
      <c r="E57" s="338"/>
      <c r="F57" s="335"/>
      <c r="G57" s="230"/>
    </row>
    <row r="58" spans="1:7" ht="19.5" customHeight="1" x14ac:dyDescent="0.2">
      <c r="A58" s="335" t="s">
        <v>141</v>
      </c>
      <c r="B58" s="336"/>
      <c r="C58" s="335"/>
      <c r="D58" s="337"/>
      <c r="E58" s="338"/>
      <c r="F58" s="335"/>
      <c r="G58" s="230"/>
    </row>
    <row r="59" spans="1:7" ht="19.5" customHeight="1" thickBot="1" x14ac:dyDescent="0.25">
      <c r="A59" s="335"/>
      <c r="B59" s="336"/>
      <c r="C59" s="335"/>
      <c r="D59" s="337"/>
      <c r="E59" s="338"/>
      <c r="F59" s="335"/>
      <c r="G59" s="230"/>
    </row>
    <row r="60" spans="1:7" ht="19.5" customHeight="1" thickBot="1" x14ac:dyDescent="0.3">
      <c r="A60" s="339" t="s">
        <v>152</v>
      </c>
      <c r="B60" s="340"/>
      <c r="C60" s="341"/>
      <c r="D60" s="174">
        <f>D44</f>
        <v>75.293284789644019</v>
      </c>
      <c r="E60" s="342"/>
      <c r="F60" s="343"/>
      <c r="G60" s="230"/>
    </row>
    <row r="61" spans="1:7" ht="19.5" customHeight="1" x14ac:dyDescent="0.2">
      <c r="A61" s="193" t="s">
        <v>156</v>
      </c>
      <c r="B61" s="344"/>
      <c r="D61" s="170"/>
      <c r="E61" s="345"/>
      <c r="G61" s="230"/>
    </row>
    <row r="62" spans="1:7" ht="19.5" customHeight="1" x14ac:dyDescent="0.2">
      <c r="A62" s="193" t="s">
        <v>143</v>
      </c>
      <c r="B62" s="193"/>
      <c r="C62" s="193"/>
      <c r="D62" s="193"/>
      <c r="E62" s="193"/>
      <c r="F62" s="193"/>
      <c r="G62" s="230"/>
    </row>
    <row r="63" spans="1:7" ht="19.5" customHeight="1" x14ac:dyDescent="0.2">
      <c r="A63" s="193" t="s">
        <v>144</v>
      </c>
      <c r="B63" s="193"/>
      <c r="C63" s="193"/>
      <c r="D63" s="193"/>
      <c r="E63" s="193"/>
      <c r="F63" s="193"/>
      <c r="G63" s="230"/>
    </row>
    <row r="64" spans="1:7" ht="19.5" customHeight="1" x14ac:dyDescent="0.2">
      <c r="A64" s="193" t="s">
        <v>145</v>
      </c>
      <c r="B64" s="193"/>
      <c r="C64" s="193"/>
      <c r="D64" s="193"/>
      <c r="E64" s="193"/>
      <c r="F64" s="193"/>
      <c r="G64" s="230"/>
    </row>
    <row r="65" spans="1:7" ht="19.5" customHeight="1" thickBot="1" x14ac:dyDescent="0.25">
      <c r="A65" s="335"/>
      <c r="B65" s="336"/>
      <c r="C65" s="335"/>
      <c r="D65" s="337"/>
      <c r="E65" s="338"/>
      <c r="F65" s="335"/>
      <c r="G65" s="230"/>
    </row>
    <row r="66" spans="1:7" ht="19.5" customHeight="1" thickBot="1" x14ac:dyDescent="0.25">
      <c r="A66" s="339" t="s">
        <v>115</v>
      </c>
      <c r="B66" s="340"/>
      <c r="C66" s="341"/>
      <c r="D66" s="174">
        <f>D43</f>
        <v>68.213996763754039</v>
      </c>
      <c r="E66" s="345"/>
      <c r="G66" s="230"/>
    </row>
    <row r="67" spans="1:7" ht="12.75" customHeight="1" x14ac:dyDescent="0.2">
      <c r="B67" s="344"/>
      <c r="D67" s="345"/>
      <c r="E67" s="345"/>
      <c r="G67" s="230"/>
    </row>
    <row r="68" spans="1:7" ht="19.5" customHeight="1" x14ac:dyDescent="0.2">
      <c r="A68" s="193" t="s">
        <v>146</v>
      </c>
      <c r="B68" s="327"/>
      <c r="C68" s="193"/>
      <c r="D68" s="346"/>
      <c r="E68" s="346"/>
      <c r="F68" s="193"/>
      <c r="G68" s="230"/>
    </row>
    <row r="69" spans="1:7" ht="19.5" customHeight="1" x14ac:dyDescent="0.2">
      <c r="A69" s="193" t="s">
        <v>147</v>
      </c>
      <c r="B69" s="327"/>
      <c r="C69" s="193"/>
      <c r="D69" s="346"/>
      <c r="E69" s="346"/>
      <c r="F69" s="193"/>
      <c r="G69" s="230"/>
    </row>
    <row r="70" spans="1:7" ht="19.5" customHeight="1" x14ac:dyDescent="0.2">
      <c r="A70" s="193" t="s">
        <v>148</v>
      </c>
      <c r="B70" s="327"/>
      <c r="C70" s="193"/>
      <c r="D70" s="346"/>
      <c r="E70" s="346"/>
      <c r="F70" s="193"/>
      <c r="G70" s="230"/>
    </row>
    <row r="71" spans="1:7" ht="19.5" customHeight="1" x14ac:dyDescent="0.2">
      <c r="A71" s="193" t="s">
        <v>149</v>
      </c>
      <c r="B71" s="327"/>
      <c r="C71" s="193"/>
      <c r="D71" s="346"/>
      <c r="E71" s="346"/>
      <c r="F71" s="193"/>
      <c r="G71" s="230"/>
    </row>
    <row r="72" spans="1:7" ht="19.5" customHeight="1" x14ac:dyDescent="0.2">
      <c r="A72" s="193" t="s">
        <v>153</v>
      </c>
      <c r="B72" s="327"/>
      <c r="C72" s="193"/>
      <c r="D72" s="346"/>
      <c r="E72" s="346"/>
      <c r="F72" s="193"/>
      <c r="G72" s="230"/>
    </row>
    <row r="73" spans="1:7" ht="19.5" customHeight="1" x14ac:dyDescent="0.2">
      <c r="A73" s="193" t="s">
        <v>154</v>
      </c>
      <c r="B73" s="327"/>
      <c r="C73" s="193"/>
      <c r="D73" s="346"/>
      <c r="E73" s="346"/>
      <c r="F73" s="193"/>
      <c r="G73" s="230"/>
    </row>
    <row r="74" spans="1:7" ht="19.5" customHeight="1" x14ac:dyDescent="0.2">
      <c r="A74" s="193" t="s">
        <v>155</v>
      </c>
      <c r="B74" s="327"/>
      <c r="C74" s="193"/>
      <c r="D74" s="346"/>
      <c r="E74" s="346"/>
      <c r="F74" s="193"/>
      <c r="G74" s="230"/>
    </row>
    <row r="75" spans="1:7" ht="19.5" customHeight="1" x14ac:dyDescent="0.2">
      <c r="A75" s="193" t="s">
        <v>150</v>
      </c>
      <c r="B75" s="327"/>
      <c r="C75" s="193"/>
      <c r="D75" s="346"/>
      <c r="E75" s="346"/>
      <c r="F75" s="193"/>
      <c r="G75" s="230"/>
    </row>
    <row r="76" spans="1:7" ht="19.5" customHeight="1" x14ac:dyDescent="0.25">
      <c r="A76" s="193" t="s">
        <v>168</v>
      </c>
      <c r="B76" s="327"/>
      <c r="C76" s="193"/>
      <c r="D76" s="346"/>
      <c r="E76" s="346"/>
      <c r="F76" s="193"/>
      <c r="G76" s="230"/>
    </row>
    <row r="77" spans="1:7" ht="19.5" customHeight="1" x14ac:dyDescent="0.2">
      <c r="A77" s="193" t="s">
        <v>151</v>
      </c>
      <c r="B77" s="327"/>
      <c r="C77" s="193"/>
      <c r="D77" s="346"/>
      <c r="E77" s="346"/>
      <c r="F77" s="193"/>
      <c r="G77" s="230"/>
    </row>
    <row r="78" spans="1:7" ht="19.5" customHeight="1" thickBot="1" x14ac:dyDescent="0.25">
      <c r="A78" s="193"/>
      <c r="B78" s="327"/>
      <c r="C78" s="193"/>
      <c r="D78" s="346"/>
      <c r="E78" s="346"/>
      <c r="F78" s="193"/>
      <c r="G78" s="230"/>
    </row>
    <row r="79" spans="1:7" ht="19.5" customHeight="1" thickBot="1" x14ac:dyDescent="0.25">
      <c r="A79" s="339" t="s">
        <v>114</v>
      </c>
      <c r="B79" s="340"/>
      <c r="C79" s="341"/>
      <c r="D79" s="174">
        <f>D42</f>
        <v>55.066747572815537</v>
      </c>
      <c r="E79" s="345"/>
      <c r="G79" s="230"/>
    </row>
    <row r="80" spans="1:7" ht="19.5" customHeight="1" x14ac:dyDescent="0.2">
      <c r="A80" s="193" t="s">
        <v>157</v>
      </c>
      <c r="B80" s="327"/>
      <c r="C80" s="193"/>
      <c r="D80" s="346"/>
      <c r="E80" s="346"/>
      <c r="F80" s="193"/>
      <c r="G80" s="230"/>
    </row>
    <row r="81" spans="1:7" ht="19.5" customHeight="1" x14ac:dyDescent="0.2">
      <c r="A81" s="193" t="s">
        <v>158</v>
      </c>
      <c r="B81" s="327"/>
      <c r="C81" s="193"/>
      <c r="D81" s="346"/>
      <c r="E81" s="346"/>
      <c r="F81" s="193"/>
      <c r="G81" s="230"/>
    </row>
    <row r="82" spans="1:7" ht="19.5" customHeight="1" x14ac:dyDescent="0.2">
      <c r="A82" s="193" t="s">
        <v>159</v>
      </c>
      <c r="B82" s="327"/>
      <c r="C82" s="193"/>
      <c r="D82" s="346"/>
      <c r="E82" s="346"/>
      <c r="F82" s="193"/>
      <c r="G82" s="230"/>
    </row>
    <row r="83" spans="1:7" ht="19.5" customHeight="1" x14ac:dyDescent="0.2">
      <c r="A83" s="193" t="s">
        <v>160</v>
      </c>
      <c r="B83" s="327"/>
      <c r="C83" s="193"/>
      <c r="D83" s="346"/>
      <c r="E83" s="346"/>
      <c r="F83" s="193"/>
      <c r="G83" s="230"/>
    </row>
    <row r="84" spans="1:7" ht="19.5" customHeight="1" x14ac:dyDescent="0.2">
      <c r="A84" s="193" t="s">
        <v>161</v>
      </c>
      <c r="B84" s="327"/>
      <c r="C84" s="193"/>
      <c r="D84" s="346"/>
      <c r="E84" s="346"/>
      <c r="F84" s="193"/>
      <c r="G84" s="230"/>
    </row>
    <row r="85" spans="1:7" ht="19.5" customHeight="1" x14ac:dyDescent="0.2">
      <c r="A85" s="193" t="s">
        <v>162</v>
      </c>
      <c r="B85" s="327"/>
      <c r="C85" s="193"/>
      <c r="D85" s="346"/>
      <c r="E85" s="346"/>
      <c r="F85" s="193"/>
      <c r="G85" s="230"/>
    </row>
    <row r="86" spans="1:7" ht="19.5" customHeight="1" x14ac:dyDescent="0.2">
      <c r="A86" s="193" t="s">
        <v>163</v>
      </c>
      <c r="B86" s="327"/>
      <c r="C86" s="193"/>
      <c r="D86" s="346"/>
      <c r="E86" s="346"/>
      <c r="F86" s="193"/>
      <c r="G86" s="230"/>
    </row>
    <row r="87" spans="1:7" ht="19.5" customHeight="1" x14ac:dyDescent="0.2">
      <c r="A87" s="193" t="s">
        <v>166</v>
      </c>
      <c r="B87" s="327"/>
      <c r="C87" s="193"/>
      <c r="D87" s="346"/>
      <c r="E87" s="346"/>
      <c r="F87" s="193"/>
      <c r="G87" s="230"/>
    </row>
    <row r="88" spans="1:7" ht="19.5" customHeight="1" x14ac:dyDescent="0.2">
      <c r="A88" s="193" t="s">
        <v>164</v>
      </c>
      <c r="B88" s="327"/>
      <c r="C88" s="193"/>
      <c r="D88" s="346"/>
      <c r="E88" s="346"/>
      <c r="F88" s="193"/>
      <c r="G88" s="230"/>
    </row>
    <row r="89" spans="1:7" ht="19.5" customHeight="1" x14ac:dyDescent="0.2">
      <c r="A89" s="193" t="s">
        <v>167</v>
      </c>
      <c r="B89" s="327"/>
      <c r="C89" s="193"/>
      <c r="D89" s="346"/>
      <c r="E89" s="346"/>
      <c r="F89" s="193"/>
      <c r="G89" s="230"/>
    </row>
    <row r="90" spans="1:7" ht="19.5" customHeight="1" x14ac:dyDescent="0.2">
      <c r="A90" s="193" t="s">
        <v>165</v>
      </c>
      <c r="B90" s="327"/>
      <c r="C90" s="193"/>
      <c r="D90" s="346"/>
      <c r="E90" s="346"/>
      <c r="F90" s="193"/>
      <c r="G90" s="230"/>
    </row>
    <row r="91" spans="1:7" ht="19.5" customHeight="1" x14ac:dyDescent="0.2">
      <c r="A91" s="193"/>
      <c r="B91" s="327"/>
      <c r="C91" s="193"/>
      <c r="D91" s="346"/>
      <c r="E91" s="346"/>
      <c r="F91" s="193"/>
      <c r="G91" s="230"/>
    </row>
    <row r="92" spans="1:7" ht="19.5" customHeight="1" thickBot="1" x14ac:dyDescent="0.25">
      <c r="G92" s="230"/>
    </row>
    <row r="93" spans="1:7" ht="19.5" customHeight="1" thickBot="1" x14ac:dyDescent="0.25">
      <c r="A93" s="339" t="s">
        <v>177</v>
      </c>
      <c r="B93" s="340"/>
      <c r="C93" s="341"/>
      <c r="D93" s="174">
        <f>E36</f>
        <v>18.962378640776699</v>
      </c>
      <c r="E93" s="345"/>
      <c r="G93" s="230"/>
    </row>
    <row r="94" spans="1:7" ht="19.5" customHeight="1" x14ac:dyDescent="0.2">
      <c r="A94" s="193" t="s">
        <v>169</v>
      </c>
      <c r="B94" s="327"/>
      <c r="C94" s="193"/>
      <c r="D94" s="346"/>
      <c r="E94" s="346"/>
      <c r="F94" s="193"/>
      <c r="G94" s="230"/>
    </row>
    <row r="95" spans="1:7" ht="19.5" customHeight="1" x14ac:dyDescent="0.2">
      <c r="A95" s="193" t="s">
        <v>170</v>
      </c>
      <c r="B95" s="327"/>
      <c r="C95" s="193"/>
      <c r="D95" s="346"/>
      <c r="E95" s="346"/>
      <c r="F95" s="193"/>
      <c r="G95" s="230"/>
    </row>
    <row r="96" spans="1:7" ht="19.5" customHeight="1" x14ac:dyDescent="0.2">
      <c r="A96" s="193" t="s">
        <v>171</v>
      </c>
      <c r="B96" s="327"/>
      <c r="C96" s="193"/>
      <c r="D96" s="346"/>
      <c r="E96" s="346"/>
      <c r="F96" s="193"/>
      <c r="G96" s="230"/>
    </row>
    <row r="97" spans="1:7" ht="19.5" customHeight="1" x14ac:dyDescent="0.2">
      <c r="A97" s="193" t="s">
        <v>172</v>
      </c>
      <c r="B97" s="327"/>
      <c r="C97" s="193"/>
      <c r="D97" s="346"/>
      <c r="E97" s="346"/>
      <c r="F97" s="193"/>
      <c r="G97" s="230"/>
    </row>
    <row r="98" spans="1:7" ht="19.5" customHeight="1" x14ac:dyDescent="0.2">
      <c r="A98" s="193" t="s">
        <v>173</v>
      </c>
      <c r="B98" s="327"/>
      <c r="C98" s="193"/>
      <c r="D98" s="346"/>
      <c r="E98" s="346"/>
      <c r="F98" s="193"/>
      <c r="G98" s="230"/>
    </row>
    <row r="99" spans="1:7" ht="19.5" customHeight="1" x14ac:dyDescent="0.2">
      <c r="A99" s="193" t="s">
        <v>174</v>
      </c>
      <c r="B99" s="327"/>
      <c r="C99" s="193"/>
      <c r="D99" s="346"/>
      <c r="E99" s="346"/>
      <c r="F99" s="193"/>
      <c r="G99" s="230"/>
    </row>
    <row r="100" spans="1:7" ht="19.5" customHeight="1" x14ac:dyDescent="0.2">
      <c r="A100" s="193" t="s">
        <v>175</v>
      </c>
      <c r="B100" s="327"/>
      <c r="C100" s="193"/>
      <c r="D100" s="346"/>
      <c r="E100" s="346"/>
      <c r="F100" s="193"/>
      <c r="G100" s="230"/>
    </row>
    <row r="101" spans="1:7" ht="19.5" customHeight="1" x14ac:dyDescent="0.2">
      <c r="A101" s="193" t="s">
        <v>176</v>
      </c>
      <c r="B101" s="327"/>
      <c r="C101" s="193"/>
      <c r="D101" s="346"/>
      <c r="E101" s="346"/>
      <c r="F101" s="193"/>
      <c r="G101" s="230"/>
    </row>
    <row r="105" spans="1:7" ht="19.5" customHeight="1" x14ac:dyDescent="0.2">
      <c r="A105" s="193"/>
      <c r="B105" s="327"/>
      <c r="C105" s="193"/>
      <c r="D105" s="346"/>
      <c r="E105" s="346"/>
      <c r="F105" s="193"/>
      <c r="G105" s="230"/>
    </row>
    <row r="106" spans="1:7" ht="19.5" customHeight="1" x14ac:dyDescent="0.2">
      <c r="B106" s="344"/>
      <c r="D106" s="345"/>
      <c r="E106" s="345"/>
      <c r="G106" s="230"/>
    </row>
    <row r="112" spans="1:7" ht="19.5" customHeight="1" x14ac:dyDescent="0.2">
      <c r="A112" s="193"/>
      <c r="B112" s="193"/>
      <c r="C112" s="193"/>
      <c r="D112" s="193"/>
      <c r="E112" s="193"/>
      <c r="F112" s="193"/>
      <c r="G112" s="230"/>
    </row>
    <row r="113" spans="1:7" ht="19.5" customHeight="1" x14ac:dyDescent="0.25">
      <c r="A113" s="218"/>
      <c r="B113" s="347"/>
      <c r="D113" s="170"/>
      <c r="E113" s="345"/>
      <c r="G113" s="230"/>
    </row>
  </sheetData>
  <sheetProtection algorithmName="SHA-512" hashValue="zs9ywLny/rixWIbukIZgjYIObG2lcQMIJXwxZB5+TAvxprZxg5fDZFlRkNizGHrqaS56hEfhvqQgEQsn5SRjkw==" saltValue="botB+iDovJFvWtPjs26Smg==" spinCount="100000" sheet="1" objects="1" scenarios="1"/>
  <mergeCells count="3">
    <mergeCell ref="A1:F1"/>
    <mergeCell ref="C2:D2"/>
    <mergeCell ref="A47:B47"/>
  </mergeCells>
  <pageMargins left="0.31496062992125984" right="0.31496062992125984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Deckblatt</vt:lpstr>
      <vt:lpstr>Erläuterungen</vt:lpstr>
      <vt:lpstr>Planung Kosten Erlöse Muster</vt:lpstr>
      <vt:lpstr>Planung Stunden Muster</vt:lpstr>
      <vt:lpstr>BAB Muster</vt:lpstr>
      <vt:lpstr>frei</vt:lpstr>
      <vt:lpstr>Planung Kosten Eigene Berechn</vt:lpstr>
      <vt:lpstr>Plan fakturierb Stunden Muster</vt:lpstr>
      <vt:lpstr>BAB Eigene Berechnung</vt:lpstr>
    </vt:vector>
  </TitlesOfParts>
  <Company>ELTKOM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Nocke</dc:creator>
  <cp:lastModifiedBy>Reinhard Nocke</cp:lastModifiedBy>
  <cp:lastPrinted>2026-03-17T14:08:49Z</cp:lastPrinted>
  <dcterms:created xsi:type="dcterms:W3CDTF">2003-01-02T15:15:44Z</dcterms:created>
  <dcterms:modified xsi:type="dcterms:W3CDTF">2026-05-07T08:25:37Z</dcterms:modified>
</cp:coreProperties>
</file>